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525" windowWidth="14805" windowHeight="7590" tabRatio="788" activeTab="2"/>
  </bookViews>
  <sheets>
    <sheet name="Nomenclature" sheetId="13" r:id="rId1"/>
    <sheet name="Equations" sheetId="18" r:id="rId2"/>
    <sheet name="V&amp;V Pressure" sheetId="12" r:id="rId3"/>
    <sheet name="Verification Lift Coef" sheetId="19" r:id="rId4"/>
    <sheet name="Input Fine Grid Press Coeff" sheetId="20" r:id="rId5"/>
    <sheet name="Input Medium Grid Press Coeff" sheetId="21" r:id="rId6"/>
    <sheet name="Input Coarse Grid Press Coeff" sheetId="22" r:id="rId7"/>
  </sheets>
  <calcPr calcId="162913"/>
</workbook>
</file>

<file path=xl/calcChain.xml><?xml version="1.0" encoding="utf-8"?>
<calcChain xmlns="http://schemas.openxmlformats.org/spreadsheetml/2006/main">
  <c r="L8" i="19" l="1"/>
  <c r="Q9" i="12" l="1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8" i="12"/>
  <c r="F8" i="19" l="1"/>
  <c r="E8" i="19"/>
  <c r="G8" i="19" l="1"/>
  <c r="H8" i="19" s="1"/>
  <c r="J4" i="20"/>
  <c r="D8" i="12" s="1"/>
  <c r="H8" i="12" s="1"/>
  <c r="J5" i="20"/>
  <c r="D9" i="12" s="1"/>
  <c r="H9" i="12" s="1"/>
  <c r="J32" i="22" l="1"/>
  <c r="F36" i="12" s="1"/>
  <c r="G32" i="22"/>
  <c r="J31" i="22"/>
  <c r="F35" i="12" s="1"/>
  <c r="G31" i="22"/>
  <c r="J30" i="22"/>
  <c r="F34" i="12" s="1"/>
  <c r="G30" i="22"/>
  <c r="J29" i="22"/>
  <c r="F33" i="12" s="1"/>
  <c r="G29" i="22"/>
  <c r="J28" i="22"/>
  <c r="F32" i="12" s="1"/>
  <c r="G28" i="22"/>
  <c r="J27" i="22"/>
  <c r="F31" i="12" s="1"/>
  <c r="G27" i="22"/>
  <c r="J26" i="22"/>
  <c r="F30" i="12" s="1"/>
  <c r="G26" i="22"/>
  <c r="J25" i="22"/>
  <c r="F29" i="12" s="1"/>
  <c r="G25" i="22"/>
  <c r="J24" i="22"/>
  <c r="F28" i="12" s="1"/>
  <c r="G24" i="22"/>
  <c r="J23" i="22"/>
  <c r="F27" i="12" s="1"/>
  <c r="G23" i="22"/>
  <c r="J22" i="22"/>
  <c r="F26" i="12" s="1"/>
  <c r="G22" i="22"/>
  <c r="J21" i="22"/>
  <c r="F25" i="12" s="1"/>
  <c r="G21" i="22"/>
  <c r="J20" i="22"/>
  <c r="F24" i="12" s="1"/>
  <c r="G20" i="22"/>
  <c r="J19" i="22"/>
  <c r="F23" i="12" s="1"/>
  <c r="G19" i="22"/>
  <c r="J18" i="22"/>
  <c r="F22" i="12" s="1"/>
  <c r="G18" i="22"/>
  <c r="J17" i="22"/>
  <c r="F21" i="12" s="1"/>
  <c r="G17" i="22"/>
  <c r="J16" i="22"/>
  <c r="F20" i="12" s="1"/>
  <c r="G16" i="22"/>
  <c r="J15" i="22"/>
  <c r="F19" i="12" s="1"/>
  <c r="G15" i="22"/>
  <c r="J14" i="22"/>
  <c r="F18" i="12" s="1"/>
  <c r="G14" i="22"/>
  <c r="J13" i="22"/>
  <c r="F17" i="12" s="1"/>
  <c r="G13" i="22"/>
  <c r="J12" i="22"/>
  <c r="F16" i="12" s="1"/>
  <c r="G12" i="22"/>
  <c r="J11" i="22"/>
  <c r="F15" i="12" s="1"/>
  <c r="G11" i="22"/>
  <c r="J10" i="22"/>
  <c r="F14" i="12" s="1"/>
  <c r="G10" i="22"/>
  <c r="J9" i="22"/>
  <c r="F13" i="12" s="1"/>
  <c r="G9" i="22"/>
  <c r="J8" i="22"/>
  <c r="F12" i="12" s="1"/>
  <c r="G8" i="22"/>
  <c r="J7" i="22"/>
  <c r="F11" i="12" s="1"/>
  <c r="G7" i="22"/>
  <c r="J6" i="22"/>
  <c r="F10" i="12" s="1"/>
  <c r="G6" i="22"/>
  <c r="J5" i="22"/>
  <c r="F9" i="12" s="1"/>
  <c r="G5" i="22"/>
  <c r="J4" i="22"/>
  <c r="F8" i="12" s="1"/>
  <c r="G4" i="22"/>
  <c r="J32" i="21"/>
  <c r="E36" i="12" s="1"/>
  <c r="J36" i="12" s="1"/>
  <c r="G32" i="21"/>
  <c r="J31" i="21"/>
  <c r="E35" i="12" s="1"/>
  <c r="J35" i="12" s="1"/>
  <c r="G31" i="21"/>
  <c r="J30" i="21"/>
  <c r="E34" i="12" s="1"/>
  <c r="J34" i="12" s="1"/>
  <c r="G30" i="21"/>
  <c r="J29" i="21"/>
  <c r="E33" i="12" s="1"/>
  <c r="G29" i="21"/>
  <c r="J28" i="21"/>
  <c r="E32" i="12" s="1"/>
  <c r="J32" i="12" s="1"/>
  <c r="G28" i="21"/>
  <c r="J27" i="21"/>
  <c r="E31" i="12" s="1"/>
  <c r="J31" i="12" s="1"/>
  <c r="G27" i="21"/>
  <c r="J26" i="21"/>
  <c r="E30" i="12" s="1"/>
  <c r="J30" i="12" s="1"/>
  <c r="G26" i="21"/>
  <c r="J25" i="21"/>
  <c r="E29" i="12" s="1"/>
  <c r="G25" i="21"/>
  <c r="J24" i="21"/>
  <c r="E28" i="12" s="1"/>
  <c r="J28" i="12" s="1"/>
  <c r="G24" i="21"/>
  <c r="J23" i="21"/>
  <c r="E27" i="12" s="1"/>
  <c r="J27" i="12" s="1"/>
  <c r="G23" i="21"/>
  <c r="J22" i="21"/>
  <c r="E26" i="12" s="1"/>
  <c r="J26" i="12" s="1"/>
  <c r="G22" i="21"/>
  <c r="J21" i="21"/>
  <c r="E25" i="12" s="1"/>
  <c r="G21" i="21"/>
  <c r="J20" i="21"/>
  <c r="E24" i="12" s="1"/>
  <c r="J24" i="12" s="1"/>
  <c r="G20" i="21"/>
  <c r="J19" i="21"/>
  <c r="E23" i="12" s="1"/>
  <c r="J23" i="12" s="1"/>
  <c r="G19" i="21"/>
  <c r="J18" i="21"/>
  <c r="E22" i="12" s="1"/>
  <c r="J22" i="12" s="1"/>
  <c r="G18" i="21"/>
  <c r="J17" i="21"/>
  <c r="E21" i="12" s="1"/>
  <c r="G17" i="21"/>
  <c r="J16" i="21"/>
  <c r="E20" i="12" s="1"/>
  <c r="J20" i="12" s="1"/>
  <c r="G16" i="21"/>
  <c r="J15" i="21"/>
  <c r="E19" i="12" s="1"/>
  <c r="J19" i="12" s="1"/>
  <c r="G15" i="21"/>
  <c r="J14" i="21"/>
  <c r="E18" i="12" s="1"/>
  <c r="J18" i="12" s="1"/>
  <c r="G14" i="21"/>
  <c r="J13" i="21"/>
  <c r="E17" i="12" s="1"/>
  <c r="G13" i="21"/>
  <c r="J12" i="21"/>
  <c r="E16" i="12" s="1"/>
  <c r="J16" i="12" s="1"/>
  <c r="G12" i="21"/>
  <c r="J11" i="21"/>
  <c r="E15" i="12" s="1"/>
  <c r="J15" i="12" s="1"/>
  <c r="G11" i="21"/>
  <c r="J10" i="21"/>
  <c r="E14" i="12" s="1"/>
  <c r="J14" i="12" s="1"/>
  <c r="G10" i="21"/>
  <c r="J9" i="21"/>
  <c r="E13" i="12" s="1"/>
  <c r="G9" i="21"/>
  <c r="J8" i="21"/>
  <c r="E12" i="12" s="1"/>
  <c r="J12" i="12" s="1"/>
  <c r="G8" i="21"/>
  <c r="J7" i="21"/>
  <c r="E11" i="12" s="1"/>
  <c r="J11" i="12" s="1"/>
  <c r="G7" i="21"/>
  <c r="J6" i="21"/>
  <c r="E10" i="12" s="1"/>
  <c r="J10" i="12" s="1"/>
  <c r="G6" i="21"/>
  <c r="J5" i="21"/>
  <c r="E9" i="12" s="1"/>
  <c r="G5" i="21"/>
  <c r="J4" i="21"/>
  <c r="E8" i="12" s="1"/>
  <c r="J8" i="12" s="1"/>
  <c r="G4" i="21"/>
  <c r="J32" i="20"/>
  <c r="D36" i="12" s="1"/>
  <c r="G32" i="20"/>
  <c r="J31" i="20"/>
  <c r="D35" i="12" s="1"/>
  <c r="G31" i="20"/>
  <c r="J30" i="20"/>
  <c r="D34" i="12" s="1"/>
  <c r="G30" i="20"/>
  <c r="J29" i="20"/>
  <c r="D33" i="12" s="1"/>
  <c r="G29" i="20"/>
  <c r="J28" i="20"/>
  <c r="D32" i="12" s="1"/>
  <c r="G28" i="20"/>
  <c r="J27" i="20"/>
  <c r="D31" i="12" s="1"/>
  <c r="G27" i="20"/>
  <c r="J26" i="20"/>
  <c r="D30" i="12" s="1"/>
  <c r="G26" i="20"/>
  <c r="J25" i="20"/>
  <c r="D29" i="12" s="1"/>
  <c r="G25" i="20"/>
  <c r="J24" i="20"/>
  <c r="D28" i="12" s="1"/>
  <c r="G24" i="20"/>
  <c r="J23" i="20"/>
  <c r="D27" i="12" s="1"/>
  <c r="G23" i="20"/>
  <c r="J22" i="20"/>
  <c r="D26" i="12" s="1"/>
  <c r="G22" i="20"/>
  <c r="J21" i="20"/>
  <c r="D25" i="12" s="1"/>
  <c r="G21" i="20"/>
  <c r="J20" i="20"/>
  <c r="D24" i="12" s="1"/>
  <c r="G20" i="20"/>
  <c r="J19" i="20"/>
  <c r="D23" i="12" s="1"/>
  <c r="G19" i="20"/>
  <c r="J18" i="20"/>
  <c r="D22" i="12" s="1"/>
  <c r="G18" i="20"/>
  <c r="J17" i="20"/>
  <c r="D21" i="12" s="1"/>
  <c r="G17" i="20"/>
  <c r="J16" i="20"/>
  <c r="D20" i="12" s="1"/>
  <c r="G16" i="20"/>
  <c r="J15" i="20"/>
  <c r="D19" i="12" s="1"/>
  <c r="G15" i="20"/>
  <c r="J14" i="20"/>
  <c r="D18" i="12" s="1"/>
  <c r="G14" i="20"/>
  <c r="J13" i="20"/>
  <c r="D17" i="12" s="1"/>
  <c r="G13" i="20"/>
  <c r="J12" i="20"/>
  <c r="D16" i="12" s="1"/>
  <c r="G12" i="20"/>
  <c r="J11" i="20"/>
  <c r="D15" i="12" s="1"/>
  <c r="G11" i="20"/>
  <c r="J10" i="20"/>
  <c r="D14" i="12" s="1"/>
  <c r="G10" i="20"/>
  <c r="J9" i="20"/>
  <c r="D13" i="12" s="1"/>
  <c r="G9" i="20"/>
  <c r="J8" i="20"/>
  <c r="D12" i="12" s="1"/>
  <c r="G8" i="20"/>
  <c r="J7" i="20"/>
  <c r="D11" i="12" s="1"/>
  <c r="G7" i="20"/>
  <c r="J6" i="20"/>
  <c r="D10" i="12" s="1"/>
  <c r="G6" i="20"/>
  <c r="G5" i="20"/>
  <c r="G4" i="20"/>
  <c r="J9" i="12" l="1"/>
  <c r="J13" i="12"/>
  <c r="J17" i="12"/>
  <c r="J21" i="12"/>
  <c r="J25" i="12"/>
  <c r="J29" i="12"/>
  <c r="J33" i="12"/>
  <c r="I9" i="12"/>
  <c r="K9" i="12" s="1"/>
  <c r="L9" i="12" s="1"/>
  <c r="I8" i="12"/>
  <c r="H15" i="12"/>
  <c r="I15" i="12"/>
  <c r="K15" i="12" s="1"/>
  <c r="L15" i="12" s="1"/>
  <c r="H31" i="12"/>
  <c r="I31" i="12"/>
  <c r="K31" i="12" s="1"/>
  <c r="L31" i="12" s="1"/>
  <c r="H28" i="12"/>
  <c r="I28" i="12"/>
  <c r="K28" i="12" s="1"/>
  <c r="L28" i="12" s="1"/>
  <c r="H13" i="12"/>
  <c r="I13" i="12"/>
  <c r="H21" i="12"/>
  <c r="I21" i="12"/>
  <c r="K21" i="12" s="1"/>
  <c r="L21" i="12" s="1"/>
  <c r="H25" i="12"/>
  <c r="I25" i="12"/>
  <c r="K25" i="12" s="1"/>
  <c r="L25" i="12" s="1"/>
  <c r="H33" i="12"/>
  <c r="I33" i="12"/>
  <c r="K33" i="12" s="1"/>
  <c r="L33" i="12" s="1"/>
  <c r="H11" i="12"/>
  <c r="I11" i="12"/>
  <c r="K11" i="12" s="1"/>
  <c r="L11" i="12" s="1"/>
  <c r="H23" i="12"/>
  <c r="I23" i="12"/>
  <c r="K23" i="12" s="1"/>
  <c r="L23" i="12" s="1"/>
  <c r="H35" i="12"/>
  <c r="I35" i="12"/>
  <c r="K35" i="12" s="1"/>
  <c r="L35" i="12" s="1"/>
  <c r="H12" i="12"/>
  <c r="I12" i="12"/>
  <c r="K12" i="12" s="1"/>
  <c r="L12" i="12" s="1"/>
  <c r="H20" i="12"/>
  <c r="I20" i="12"/>
  <c r="K20" i="12" s="1"/>
  <c r="L20" i="12" s="1"/>
  <c r="H32" i="12"/>
  <c r="I32" i="12"/>
  <c r="K32" i="12" s="1"/>
  <c r="L32" i="12" s="1"/>
  <c r="H17" i="12"/>
  <c r="I17" i="12"/>
  <c r="K17" i="12" s="1"/>
  <c r="L17" i="12" s="1"/>
  <c r="H29" i="12"/>
  <c r="I29" i="12"/>
  <c r="K29" i="12" s="1"/>
  <c r="L29" i="12" s="1"/>
  <c r="H19" i="12"/>
  <c r="I19" i="12"/>
  <c r="K19" i="12" s="1"/>
  <c r="L19" i="12" s="1"/>
  <c r="H27" i="12"/>
  <c r="I27" i="12"/>
  <c r="K27" i="12" s="1"/>
  <c r="L27" i="12" s="1"/>
  <c r="H16" i="12"/>
  <c r="I16" i="12"/>
  <c r="K16" i="12" s="1"/>
  <c r="L16" i="12" s="1"/>
  <c r="H24" i="12"/>
  <c r="I24" i="12"/>
  <c r="K24" i="12" s="1"/>
  <c r="L24" i="12" s="1"/>
  <c r="H36" i="12"/>
  <c r="I36" i="12"/>
  <c r="K36" i="12" s="1"/>
  <c r="L36" i="12" s="1"/>
  <c r="H10" i="12"/>
  <c r="I10" i="12"/>
  <c r="K10" i="12" s="1"/>
  <c r="L10" i="12" s="1"/>
  <c r="H14" i="12"/>
  <c r="I14" i="12"/>
  <c r="K14" i="12" s="1"/>
  <c r="L14" i="12" s="1"/>
  <c r="H18" i="12"/>
  <c r="I18" i="12"/>
  <c r="K18" i="12" s="1"/>
  <c r="L18" i="12" s="1"/>
  <c r="H22" i="12"/>
  <c r="I22" i="12"/>
  <c r="K22" i="12" s="1"/>
  <c r="L22" i="12" s="1"/>
  <c r="H26" i="12"/>
  <c r="I26" i="12"/>
  <c r="K26" i="12" s="1"/>
  <c r="L26" i="12" s="1"/>
  <c r="H30" i="12"/>
  <c r="I30" i="12"/>
  <c r="K30" i="12" s="1"/>
  <c r="L30" i="12" s="1"/>
  <c r="H34" i="12"/>
  <c r="I34" i="12"/>
  <c r="K34" i="12" s="1"/>
  <c r="L34" i="12" s="1"/>
  <c r="K8" i="12"/>
  <c r="L8" i="12" s="1"/>
  <c r="C5" i="19"/>
  <c r="I8" i="19" l="1"/>
  <c r="J8" i="19" s="1"/>
  <c r="K13" i="12"/>
  <c r="L13" i="12" s="1"/>
  <c r="C5" i="12"/>
  <c r="K8" i="19" l="1"/>
  <c r="M8" i="19" s="1"/>
  <c r="M29" i="12"/>
  <c r="O29" i="12" s="1"/>
  <c r="P29" i="12" s="1"/>
  <c r="R29" i="12" s="1"/>
  <c r="T29" i="12" s="1"/>
  <c r="M27" i="12"/>
  <c r="O27" i="12" s="1"/>
  <c r="P27" i="12" s="1"/>
  <c r="R27" i="12" s="1"/>
  <c r="T27" i="12" s="1"/>
  <c r="M25" i="12"/>
  <c r="O25" i="12" s="1"/>
  <c r="P25" i="12" s="1"/>
  <c r="R25" i="12" s="1"/>
  <c r="T25" i="12" s="1"/>
  <c r="M34" i="12"/>
  <c r="O34" i="12" s="1"/>
  <c r="M20" i="12"/>
  <c r="O20" i="12" s="1"/>
  <c r="P20" i="12" s="1"/>
  <c r="R20" i="12" s="1"/>
  <c r="T20" i="12" s="1"/>
  <c r="M30" i="12"/>
  <c r="O30" i="12" s="1"/>
  <c r="P30" i="12" s="1"/>
  <c r="R30" i="12" s="1"/>
  <c r="T30" i="12" s="1"/>
  <c r="M33" i="12"/>
  <c r="O33" i="12" s="1"/>
  <c r="P33" i="12" s="1"/>
  <c r="R33" i="12" s="1"/>
  <c r="T33" i="12" s="1"/>
  <c r="M24" i="12"/>
  <c r="O24" i="12" s="1"/>
  <c r="P24" i="12" s="1"/>
  <c r="R24" i="12" s="1"/>
  <c r="T24" i="12" s="1"/>
  <c r="M28" i="12"/>
  <c r="O28" i="12" s="1"/>
  <c r="P28" i="12" s="1"/>
  <c r="R28" i="12" s="1"/>
  <c r="T28" i="12" s="1"/>
  <c r="M14" i="12"/>
  <c r="O14" i="12" s="1"/>
  <c r="P14" i="12" s="1"/>
  <c r="R14" i="12" s="1"/>
  <c r="T14" i="12" s="1"/>
  <c r="M22" i="12"/>
  <c r="O22" i="12" s="1"/>
  <c r="P22" i="12" s="1"/>
  <c r="R22" i="12" s="1"/>
  <c r="T22" i="12" s="1"/>
  <c r="M12" i="12"/>
  <c r="O12" i="12" s="1"/>
  <c r="P12" i="12" s="1"/>
  <c r="R12" i="12" s="1"/>
  <c r="T12" i="12" s="1"/>
  <c r="M13" i="12"/>
  <c r="O13" i="12" s="1"/>
  <c r="P13" i="12" s="1"/>
  <c r="R13" i="12" s="1"/>
  <c r="T13" i="12" s="1"/>
  <c r="M21" i="12"/>
  <c r="O21" i="12" s="1"/>
  <c r="P21" i="12" s="1"/>
  <c r="R21" i="12" s="1"/>
  <c r="T21" i="12" s="1"/>
  <c r="M35" i="12"/>
  <c r="O35" i="12" s="1"/>
  <c r="M19" i="12"/>
  <c r="O19" i="12" s="1"/>
  <c r="P19" i="12" s="1"/>
  <c r="R19" i="12" s="1"/>
  <c r="T19" i="12" s="1"/>
  <c r="M32" i="12"/>
  <c r="O32" i="12" s="1"/>
  <c r="P32" i="12" s="1"/>
  <c r="R32" i="12" s="1"/>
  <c r="T32" i="12" s="1"/>
  <c r="M36" i="12"/>
  <c r="O36" i="12" s="1"/>
  <c r="P36" i="12" s="1"/>
  <c r="R36" i="12" s="1"/>
  <c r="T36" i="12" s="1"/>
  <c r="M16" i="12"/>
  <c r="O16" i="12" s="1"/>
  <c r="P16" i="12" s="1"/>
  <c r="R16" i="12" s="1"/>
  <c r="T16" i="12" s="1"/>
  <c r="M26" i="12"/>
  <c r="O26" i="12" s="1"/>
  <c r="P26" i="12" s="1"/>
  <c r="R26" i="12" s="1"/>
  <c r="T26" i="12" s="1"/>
  <c r="M9" i="12"/>
  <c r="O9" i="12" s="1"/>
  <c r="P9" i="12" s="1"/>
  <c r="R9" i="12" s="1"/>
  <c r="T9" i="12" s="1"/>
  <c r="M10" i="12"/>
  <c r="O10" i="12" s="1"/>
  <c r="P10" i="12" s="1"/>
  <c r="R10" i="12" s="1"/>
  <c r="T10" i="12" s="1"/>
  <c r="M17" i="12"/>
  <c r="O17" i="12" s="1"/>
  <c r="P17" i="12" s="1"/>
  <c r="R17" i="12" s="1"/>
  <c r="T17" i="12" s="1"/>
  <c r="M8" i="12"/>
  <c r="M18" i="12"/>
  <c r="O18" i="12" s="1"/>
  <c r="P18" i="12" s="1"/>
  <c r="R18" i="12" s="1"/>
  <c r="T18" i="12" s="1"/>
  <c r="M31" i="12"/>
  <c r="O31" i="12" s="1"/>
  <c r="M23" i="12"/>
  <c r="O23" i="12" s="1"/>
  <c r="P23" i="12" s="1"/>
  <c r="R23" i="12" s="1"/>
  <c r="T23" i="12" s="1"/>
  <c r="M15" i="12"/>
  <c r="O15" i="12" s="1"/>
  <c r="P15" i="12" s="1"/>
  <c r="R15" i="12" s="1"/>
  <c r="T15" i="12" s="1"/>
  <c r="M11" i="12"/>
  <c r="O11" i="12" s="1"/>
  <c r="P11" i="12" s="1"/>
  <c r="R11" i="12" s="1"/>
  <c r="T11" i="12" s="1"/>
  <c r="O8" i="12" l="1"/>
  <c r="P8" i="12" s="1"/>
  <c r="R8" i="12" s="1"/>
  <c r="T8" i="12" s="1"/>
  <c r="N8" i="12"/>
  <c r="P35" i="12"/>
  <c r="R35" i="12" s="1"/>
  <c r="T35" i="12" s="1"/>
  <c r="P34" i="12"/>
  <c r="R34" i="12" s="1"/>
  <c r="T34" i="12" s="1"/>
  <c r="P31" i="12"/>
  <c r="R31" i="12" s="1"/>
  <c r="T31" i="12" s="1"/>
  <c r="S16" i="12"/>
  <c r="S22" i="12"/>
  <c r="S14" i="12"/>
  <c r="S18" i="12"/>
  <c r="S32" i="12"/>
  <c r="S29" i="12"/>
  <c r="S17" i="12"/>
  <c r="S10" i="12"/>
  <c r="S21" i="12"/>
  <c r="S30" i="12"/>
  <c r="S9" i="12"/>
  <c r="S20" i="12"/>
  <c r="N35" i="12"/>
  <c r="N25" i="12"/>
  <c r="S25" i="12" s="1"/>
  <c r="N14" i="12"/>
  <c r="N22" i="12"/>
  <c r="N20" i="12"/>
  <c r="S8" i="12"/>
  <c r="N19" i="12"/>
  <c r="S19" i="12" s="1"/>
  <c r="N36" i="12"/>
  <c r="S36" i="12" s="1"/>
  <c r="N31" i="12"/>
  <c r="N11" i="12"/>
  <c r="S11" i="12" s="1"/>
  <c r="N17" i="12"/>
  <c r="N30" i="12"/>
  <c r="N10" i="12"/>
  <c r="N24" i="12"/>
  <c r="S24" i="12" s="1"/>
  <c r="N27" i="12"/>
  <c r="S27" i="12" s="1"/>
  <c r="N23" i="12"/>
  <c r="S23" i="12" s="1"/>
  <c r="N12" i="12"/>
  <c r="S12" i="12" s="1"/>
  <c r="N28" i="12"/>
  <c r="S28" i="12" s="1"/>
  <c r="N9" i="12"/>
  <c r="N32" i="12"/>
  <c r="N13" i="12"/>
  <c r="S13" i="12" s="1"/>
  <c r="N34" i="12"/>
  <c r="N15" i="12"/>
  <c r="S15" i="12" s="1"/>
  <c r="N21" i="12"/>
  <c r="N26" i="12"/>
  <c r="S26" i="12" s="1"/>
  <c r="N33" i="12"/>
  <c r="S33" i="12" s="1"/>
  <c r="N18" i="12"/>
  <c r="N16" i="12"/>
  <c r="N29" i="12"/>
  <c r="S31" i="12" l="1"/>
  <c r="S34" i="12"/>
  <c r="S35" i="12"/>
</calcChain>
</file>

<file path=xl/sharedStrings.xml><?xml version="1.0" encoding="utf-8"?>
<sst xmlns="http://schemas.openxmlformats.org/spreadsheetml/2006/main" count="52" uniqueCount="29">
  <si>
    <t>Pg</t>
  </si>
  <si>
    <t>Rg</t>
  </si>
  <si>
    <t>rg</t>
  </si>
  <si>
    <t>Pgest</t>
  </si>
  <si>
    <t>Point</t>
  </si>
  <si>
    <t>x coordinate</t>
  </si>
  <si>
    <t>y coordinate</t>
  </si>
  <si>
    <t>Pressure Coefficient</t>
  </si>
  <si>
    <t>V&amp;V Data</t>
  </si>
  <si>
    <t>Convergence</t>
  </si>
  <si>
    <t>Sg1 (FINE)</t>
  </si>
  <si>
    <t>Sg2 (MEDIUM)</t>
  </si>
  <si>
    <t>Sg3 (COURSE)</t>
  </si>
  <si>
    <t>A</t>
  </si>
  <si>
    <t>E</t>
  </si>
  <si>
    <r>
      <rPr>
        <b/>
        <sz val="11"/>
        <color theme="0"/>
        <rFont val="Calibri"/>
        <family val="2"/>
      </rPr>
      <t>ε</t>
    </r>
    <r>
      <rPr>
        <b/>
        <sz val="11"/>
        <color theme="0"/>
        <rFont val="Calibri"/>
        <family val="2"/>
        <scheme val="minor"/>
      </rPr>
      <t>21</t>
    </r>
  </si>
  <si>
    <r>
      <rPr>
        <b/>
        <sz val="11"/>
        <color theme="0"/>
        <rFont val="Calibri"/>
        <family val="2"/>
      </rPr>
      <t>ε</t>
    </r>
    <r>
      <rPr>
        <b/>
        <sz val="11"/>
        <color theme="0"/>
        <rFont val="Calibri"/>
        <family val="2"/>
        <scheme val="minor"/>
      </rPr>
      <t>32</t>
    </r>
  </si>
  <si>
    <t>δ</t>
  </si>
  <si>
    <t>P</t>
  </si>
  <si>
    <t>+Ug</t>
  </si>
  <si>
    <t>-Ug</t>
  </si>
  <si>
    <t>Position</t>
  </si>
  <si>
    <t>+Uv</t>
  </si>
  <si>
    <t>-Uv</t>
  </si>
  <si>
    <t>Ug</t>
  </si>
  <si>
    <t>Ud</t>
  </si>
  <si>
    <t>Validation</t>
  </si>
  <si>
    <t>Insert your order of numerical scheme into yellow region</t>
  </si>
  <si>
    <t>Insert results for lift coefficient values from your simulation  (number correspoinds to grid number) and order of numerical scheme into the yellow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</si>
</sst>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"/>
    <numFmt numFmtId="165" formatCode="0.000000"/>
    <numFmt numFmtId="166" formatCode="0.0000"/>
    <numFmt numFmtId="167" formatCode="0.00000E+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4" fillId="3" borderId="2" applyNumberFormat="0" applyAlignment="0" applyProtection="0"/>
    <xf numFmtId="0" fontId="5" fillId="4" borderId="3" applyNumberFormat="0" applyAlignment="0" applyProtection="0"/>
    <xf numFmtId="0" fontId="7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Font="1" applyFill="1"/>
    <xf numFmtId="11" fontId="3" fillId="0" borderId="0" xfId="0" applyNumberFormat="1" applyFont="1" applyAlignment="1">
      <alignment vertical="center"/>
    </xf>
    <xf numFmtId="0" fontId="4" fillId="3" borderId="2" xfId="1"/>
    <xf numFmtId="0" fontId="0" fillId="0" borderId="1" xfId="0" applyBorder="1"/>
    <xf numFmtId="164" fontId="0" fillId="0" borderId="1" xfId="0" applyNumberFormat="1" applyBorder="1"/>
    <xf numFmtId="0" fontId="5" fillId="4" borderId="3" xfId="2"/>
    <xf numFmtId="165" fontId="0" fillId="0" borderId="1" xfId="0" applyNumberFormat="1" applyFont="1" applyBorder="1" applyAlignment="1">
      <alignment horizontal="center" vertical="center"/>
    </xf>
    <xf numFmtId="0" fontId="1" fillId="6" borderId="1" xfId="4" applyBorder="1" applyAlignment="1">
      <alignment horizontal="center" vertical="center"/>
    </xf>
    <xf numFmtId="0" fontId="1" fillId="7" borderId="1" xfId="5" applyBorder="1" applyAlignment="1">
      <alignment horizontal="center" vertical="center"/>
    </xf>
    <xf numFmtId="0" fontId="6" fillId="5" borderId="1" xfId="3" applyFont="1" applyBorder="1" applyAlignment="1">
      <alignment horizontal="center" vertical="center"/>
    </xf>
    <xf numFmtId="0" fontId="8" fillId="5" borderId="1" xfId="3" applyFont="1" applyBorder="1" applyAlignment="1">
      <alignment horizontal="center" vertical="center"/>
    </xf>
    <xf numFmtId="0" fontId="6" fillId="5" borderId="0" xfId="3" applyFont="1" applyBorder="1" applyAlignment="1">
      <alignment horizontal="center" vertical="center"/>
    </xf>
    <xf numFmtId="0" fontId="6" fillId="5" borderId="0" xfId="3" quotePrefix="1" applyFont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1" fillId="0" borderId="1" xfId="4" applyNumberFormat="1" applyFill="1" applyBorder="1" applyAlignment="1">
      <alignment horizontal="center" vertical="center"/>
    </xf>
    <xf numFmtId="165" fontId="1" fillId="0" borderId="1" xfId="5" applyNumberFormat="1" applyFill="1" applyBorder="1" applyAlignment="1">
      <alignment horizontal="center" vertical="center"/>
    </xf>
    <xf numFmtId="165" fontId="0" fillId="0" borderId="1" xfId="5" applyNumberFormat="1" applyFont="1" applyFill="1" applyBorder="1" applyAlignment="1">
      <alignment horizontal="center" vertical="center"/>
    </xf>
    <xf numFmtId="165" fontId="1" fillId="6" borderId="1" xfId="4" applyNumberFormat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6" fontId="1" fillId="0" borderId="1" xfId="4" applyNumberFormat="1" applyFill="1" applyBorder="1" applyAlignment="1">
      <alignment horizontal="center" vertical="center"/>
    </xf>
    <xf numFmtId="167" fontId="0" fillId="0" borderId="1" xfId="5" applyNumberFormat="1" applyFont="1" applyFill="1" applyBorder="1" applyAlignment="1">
      <alignment horizontal="center" vertical="center"/>
    </xf>
    <xf numFmtId="167" fontId="1" fillId="0" borderId="1" xfId="5" applyNumberFormat="1" applyFill="1" applyBorder="1" applyAlignment="1">
      <alignment horizontal="center" vertical="center"/>
    </xf>
    <xf numFmtId="167" fontId="0" fillId="0" borderId="1" xfId="0" applyNumberFormat="1" applyBorder="1"/>
    <xf numFmtId="0" fontId="1" fillId="2" borderId="1" xfId="5" applyFill="1" applyBorder="1" applyAlignment="1">
      <alignment horizontal="center" vertical="center"/>
    </xf>
    <xf numFmtId="2" fontId="1" fillId="7" borderId="1" xfId="5" applyNumberForma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0" fillId="0" borderId="1" xfId="0" applyBorder="1" applyAlignment="1">
      <alignment horizontal="center"/>
    </xf>
  </cellXfs>
  <cellStyles count="6">
    <cellStyle name="20% - Accent6" xfId="4" builtinId="50"/>
    <cellStyle name="40% - Accent6" xfId="5" builtinId="51"/>
    <cellStyle name="Accent1" xfId="3" builtinId="29"/>
    <cellStyle name="Input" xfId="1" builtinId="20"/>
    <cellStyle name="Normal" xfId="0" builtinId="0"/>
    <cellStyle name="Output" xfId="2" builtinId="21"/>
  </cellStyles>
  <dxfs count="20"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 patternType="solid">
          <fgColor auto="1"/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 patternType="solid">
          <fgColor auto="1"/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 patternType="solid">
          <fgColor auto="1"/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 patternType="solid">
          <fgColor auto="1"/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 patternType="solid">
          <fgColor auto="1"/>
          <bgColor rgb="FFFF7C8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 patternType="solid">
          <fgColor auto="1"/>
          <bgColor rgb="FFFF7C8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6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V&amp;V for Pressure Coefficient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3"/>
          <c:order val="0"/>
          <c:tx>
            <c:strRef>
              <c:f>'V&amp;V Pressure'!$R$7</c:f>
              <c:strCache>
                <c:ptCount val="1"/>
                <c:pt idx="0">
                  <c:v>+Uv</c:v>
                </c:pt>
              </c:strCache>
            </c:strRef>
          </c:tx>
          <c:xVal>
            <c:numRef>
              <c:f>'V&amp;V Pressure'!$B$8:$B$36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xVal>
          <c:yVal>
            <c:numRef>
              <c:f>'V&amp;V Pressure'!$R$8:$R$36</c:f>
              <c:numCache>
                <c:formatCode>0.00000E+00</c:formatCode>
                <c:ptCount val="29"/>
                <c:pt idx="0">
                  <c:v>0.42</c:v>
                </c:pt>
                <c:pt idx="1">
                  <c:v>0.42</c:v>
                </c:pt>
                <c:pt idx="2">
                  <c:v>0.42</c:v>
                </c:pt>
                <c:pt idx="3">
                  <c:v>0.42</c:v>
                </c:pt>
                <c:pt idx="4">
                  <c:v>0.42</c:v>
                </c:pt>
                <c:pt idx="5">
                  <c:v>0.42</c:v>
                </c:pt>
                <c:pt idx="6">
                  <c:v>0.42</c:v>
                </c:pt>
                <c:pt idx="7">
                  <c:v>0.42</c:v>
                </c:pt>
                <c:pt idx="8">
                  <c:v>0.42</c:v>
                </c:pt>
                <c:pt idx="9">
                  <c:v>0.42</c:v>
                </c:pt>
                <c:pt idx="10">
                  <c:v>0.42</c:v>
                </c:pt>
                <c:pt idx="11">
                  <c:v>0.42</c:v>
                </c:pt>
                <c:pt idx="12">
                  <c:v>0.42</c:v>
                </c:pt>
                <c:pt idx="13">
                  <c:v>0.42</c:v>
                </c:pt>
                <c:pt idx="14">
                  <c:v>0.42</c:v>
                </c:pt>
                <c:pt idx="15">
                  <c:v>0.42</c:v>
                </c:pt>
                <c:pt idx="16">
                  <c:v>0.42</c:v>
                </c:pt>
                <c:pt idx="17">
                  <c:v>0.42</c:v>
                </c:pt>
                <c:pt idx="18">
                  <c:v>0.42</c:v>
                </c:pt>
                <c:pt idx="19">
                  <c:v>0.42</c:v>
                </c:pt>
                <c:pt idx="20">
                  <c:v>0.42</c:v>
                </c:pt>
                <c:pt idx="21">
                  <c:v>0.42</c:v>
                </c:pt>
                <c:pt idx="22">
                  <c:v>0.42</c:v>
                </c:pt>
                <c:pt idx="23">
                  <c:v>0.42</c:v>
                </c:pt>
                <c:pt idx="24">
                  <c:v>0.42</c:v>
                </c:pt>
                <c:pt idx="25">
                  <c:v>0.42</c:v>
                </c:pt>
                <c:pt idx="26">
                  <c:v>0.42</c:v>
                </c:pt>
                <c:pt idx="27">
                  <c:v>0.42</c:v>
                </c:pt>
                <c:pt idx="28">
                  <c:v>0.42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11D-4B8D-B911-147BEAB9EF24}"/>
            </c:ext>
          </c:extLst>
        </c:ser>
        <c:ser>
          <c:idx val="4"/>
          <c:order val="1"/>
          <c:tx>
            <c:strRef>
              <c:f>'V&amp;V Pressure'!$S$7</c:f>
              <c:strCache>
                <c:ptCount val="1"/>
                <c:pt idx="0">
                  <c:v>-Uv</c:v>
                </c:pt>
              </c:strCache>
            </c:strRef>
          </c:tx>
          <c:xVal>
            <c:numRef>
              <c:f>'V&amp;V Pressure'!$B$8:$B$36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xVal>
          <c:yVal>
            <c:numRef>
              <c:f>'V&amp;V Pressure'!$S$8:$S$36</c:f>
              <c:numCache>
                <c:formatCode>0.00000E+00</c:formatCode>
                <c:ptCount val="29"/>
                <c:pt idx="0">
                  <c:v>-0.42</c:v>
                </c:pt>
                <c:pt idx="1">
                  <c:v>-0.42</c:v>
                </c:pt>
                <c:pt idx="2">
                  <c:v>-0.42</c:v>
                </c:pt>
                <c:pt idx="3">
                  <c:v>-0.42</c:v>
                </c:pt>
                <c:pt idx="4">
                  <c:v>-0.42</c:v>
                </c:pt>
                <c:pt idx="5">
                  <c:v>-0.42</c:v>
                </c:pt>
                <c:pt idx="6">
                  <c:v>-0.42</c:v>
                </c:pt>
                <c:pt idx="7">
                  <c:v>-0.42</c:v>
                </c:pt>
                <c:pt idx="8">
                  <c:v>-0.42</c:v>
                </c:pt>
                <c:pt idx="9">
                  <c:v>-0.42</c:v>
                </c:pt>
                <c:pt idx="10">
                  <c:v>-0.42</c:v>
                </c:pt>
                <c:pt idx="11">
                  <c:v>-0.42</c:v>
                </c:pt>
                <c:pt idx="12">
                  <c:v>-0.42</c:v>
                </c:pt>
                <c:pt idx="13">
                  <c:v>-0.42</c:v>
                </c:pt>
                <c:pt idx="14">
                  <c:v>-0.42</c:v>
                </c:pt>
                <c:pt idx="15">
                  <c:v>-0.42</c:v>
                </c:pt>
                <c:pt idx="16">
                  <c:v>-0.42</c:v>
                </c:pt>
                <c:pt idx="17">
                  <c:v>-0.42</c:v>
                </c:pt>
                <c:pt idx="18">
                  <c:v>-0.42</c:v>
                </c:pt>
                <c:pt idx="19">
                  <c:v>-0.42</c:v>
                </c:pt>
                <c:pt idx="20">
                  <c:v>-0.42</c:v>
                </c:pt>
                <c:pt idx="21">
                  <c:v>-0.42</c:v>
                </c:pt>
                <c:pt idx="22">
                  <c:v>-0.42</c:v>
                </c:pt>
                <c:pt idx="23">
                  <c:v>-0.42</c:v>
                </c:pt>
                <c:pt idx="24">
                  <c:v>-0.42</c:v>
                </c:pt>
                <c:pt idx="25">
                  <c:v>-0.42</c:v>
                </c:pt>
                <c:pt idx="26">
                  <c:v>-0.42</c:v>
                </c:pt>
                <c:pt idx="27">
                  <c:v>-0.42</c:v>
                </c:pt>
                <c:pt idx="28">
                  <c:v>-0.42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1D-4B8D-B911-147BEAB9EF24}"/>
            </c:ext>
          </c:extLst>
        </c:ser>
        <c:ser>
          <c:idx val="0"/>
          <c:order val="2"/>
          <c:tx>
            <c:v>E</c:v>
          </c:tx>
          <c:xVal>
            <c:numRef>
              <c:f>'V&amp;V Pressure'!$B$8:$B$36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xVal>
          <c:yVal>
            <c:numRef>
              <c:f>'V&amp;V Pressure'!$H$8:$H$36</c:f>
              <c:numCache>
                <c:formatCode>0.000000</c:formatCode>
                <c:ptCount val="29"/>
                <c:pt idx="0">
                  <c:v>1</c:v>
                </c:pt>
                <c:pt idx="1">
                  <c:v>0.5263157892687792</c:v>
                </c:pt>
                <c:pt idx="2">
                  <c:v>-7.8947368455203448E-2</c:v>
                </c:pt>
                <c:pt idx="3">
                  <c:v>-0.59649122818401146</c:v>
                </c:pt>
                <c:pt idx="4">
                  <c:v>-0.87719298254720923</c:v>
                </c:pt>
                <c:pt idx="5">
                  <c:v>-0.99122807046002881</c:v>
                </c:pt>
                <c:pt idx="6">
                  <c:v>-1.0789473684552033</c:v>
                </c:pt>
                <c:pt idx="7">
                  <c:v>-1.1140350879128196</c:v>
                </c:pt>
                <c:pt idx="8">
                  <c:v>-1.0877192992929061</c:v>
                </c:pt>
                <c:pt idx="9">
                  <c:v>-1.0175438603776736</c:v>
                </c:pt>
                <c:pt idx="10">
                  <c:v>-0.95614035100241268</c:v>
                </c:pt>
                <c:pt idx="11">
                  <c:v>-0.81578947446967942</c:v>
                </c:pt>
                <c:pt idx="12">
                  <c:v>-0.76315789463438954</c:v>
                </c:pt>
                <c:pt idx="13">
                  <c:v>-0.73684210601447597</c:v>
                </c:pt>
                <c:pt idx="14">
                  <c:v>-0.49122807110889444</c:v>
                </c:pt>
                <c:pt idx="15">
                  <c:v>-0.25438596444555273</c:v>
                </c:pt>
                <c:pt idx="16">
                  <c:v>-0.28947368390316885</c:v>
                </c:pt>
                <c:pt idx="17">
                  <c:v>-0.3070175442808426</c:v>
                </c:pt>
                <c:pt idx="18">
                  <c:v>-0.35964912281840111</c:v>
                </c:pt>
                <c:pt idx="19">
                  <c:v>-0.3684210523583723</c:v>
                </c:pt>
                <c:pt idx="20">
                  <c:v>-0.38596491273604605</c:v>
                </c:pt>
                <c:pt idx="21">
                  <c:v>-0.37719298319607486</c:v>
                </c:pt>
                <c:pt idx="22">
                  <c:v>-0.72807017647450478</c:v>
                </c:pt>
                <c:pt idx="23">
                  <c:v>-0.78947368455203448</c:v>
                </c:pt>
                <c:pt idx="24">
                  <c:v>-0.91228070200482536</c:v>
                </c:pt>
                <c:pt idx="25">
                  <c:v>-1.0087719308377026</c:v>
                </c:pt>
                <c:pt idx="26">
                  <c:v>-1.2192982462856679</c:v>
                </c:pt>
                <c:pt idx="27">
                  <c:v>-1.4210526321936621</c:v>
                </c:pt>
                <c:pt idx="28">
                  <c:v>-1.280701755660929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11D-4B8D-B911-147BEAB9E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81280"/>
        <c:axId val="106181760"/>
      </c:scatterChart>
      <c:valAx>
        <c:axId val="106081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Point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6181760"/>
        <c:crosses val="autoZero"/>
        <c:crossBetween val="midCat"/>
      </c:valAx>
      <c:valAx>
        <c:axId val="106181760"/>
        <c:scaling>
          <c:orientation val="minMax"/>
        </c:scaling>
        <c:delete val="0"/>
        <c:axPos val="l"/>
        <c:numFmt formatCode="0.00000E+00" sourceLinked="1"/>
        <c:majorTickMark val="out"/>
        <c:minorTickMark val="none"/>
        <c:tickLblPos val="nextTo"/>
        <c:crossAx val="1060812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91965219896924555"/>
          <c:y val="3.4093413160718747E-2"/>
          <c:w val="8.0347785206155153E-2"/>
          <c:h val="0.1548760535682733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Fine</c:v>
          </c:tx>
          <c:xVal>
            <c:numRef>
              <c:f>'V&amp;V Pressure'!$C$8:$C$36</c:f>
              <c:numCache>
                <c:formatCode>0.0000</c:formatCode>
                <c:ptCount val="29"/>
                <c:pt idx="0">
                  <c:v>0</c:v>
                </c:pt>
                <c:pt idx="1">
                  <c:v>3.81E-3</c:v>
                </c:pt>
                <c:pt idx="2">
                  <c:v>7.62E-3</c:v>
                </c:pt>
                <c:pt idx="3">
                  <c:v>1.52E-2</c:v>
                </c:pt>
                <c:pt idx="4">
                  <c:v>2.2859999999999998E-2</c:v>
                </c:pt>
                <c:pt idx="5">
                  <c:v>3.0499999999999999E-2</c:v>
                </c:pt>
                <c:pt idx="6">
                  <c:v>4.5719999999999997E-2</c:v>
                </c:pt>
                <c:pt idx="7">
                  <c:v>6.0999999999999999E-2</c:v>
                </c:pt>
                <c:pt idx="8">
                  <c:v>9.1439999999999994E-2</c:v>
                </c:pt>
                <c:pt idx="9">
                  <c:v>0.122</c:v>
                </c:pt>
                <c:pt idx="10">
                  <c:v>0.15240000000000001</c:v>
                </c:pt>
                <c:pt idx="11">
                  <c:v>0.183</c:v>
                </c:pt>
                <c:pt idx="12">
                  <c:v>0.21335999999999999</c:v>
                </c:pt>
                <c:pt idx="13">
                  <c:v>0.24399999999999999</c:v>
                </c:pt>
                <c:pt idx="14">
                  <c:v>0.27432000000000001</c:v>
                </c:pt>
                <c:pt idx="15">
                  <c:v>0.27432000000000001</c:v>
                </c:pt>
                <c:pt idx="16">
                  <c:v>0.24399999999999999</c:v>
                </c:pt>
                <c:pt idx="17">
                  <c:v>0.21335999999999999</c:v>
                </c:pt>
                <c:pt idx="18">
                  <c:v>0.183</c:v>
                </c:pt>
                <c:pt idx="19">
                  <c:v>0.15240000000000001</c:v>
                </c:pt>
                <c:pt idx="20">
                  <c:v>0.122</c:v>
                </c:pt>
                <c:pt idx="21">
                  <c:v>9.1439999999999994E-2</c:v>
                </c:pt>
                <c:pt idx="22">
                  <c:v>6.0999999999999999E-2</c:v>
                </c:pt>
                <c:pt idx="23">
                  <c:v>4.5719999999999997E-2</c:v>
                </c:pt>
                <c:pt idx="24">
                  <c:v>3.0499999999999999E-2</c:v>
                </c:pt>
                <c:pt idx="25">
                  <c:v>2.2859999999999998E-2</c:v>
                </c:pt>
                <c:pt idx="26">
                  <c:v>1.52E-2</c:v>
                </c:pt>
                <c:pt idx="27">
                  <c:v>7.62E-3</c:v>
                </c:pt>
                <c:pt idx="28">
                  <c:v>3.81E-3</c:v>
                </c:pt>
              </c:numCache>
            </c:numRef>
          </c:xVal>
          <c:yVal>
            <c:numRef>
              <c:f>'V&amp;V Pressure'!$D$8:$D$36</c:f>
              <c:numCache>
                <c:formatCode>0.000000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2FA-4535-B56A-B9413452F736}"/>
            </c:ext>
          </c:extLst>
        </c:ser>
        <c:ser>
          <c:idx val="1"/>
          <c:order val="1"/>
          <c:tx>
            <c:v>Medium</c:v>
          </c:tx>
          <c:xVal>
            <c:numRef>
              <c:f>'V&amp;V Pressure'!$C$8:$C$36</c:f>
              <c:numCache>
                <c:formatCode>0.0000</c:formatCode>
                <c:ptCount val="29"/>
                <c:pt idx="0">
                  <c:v>0</c:v>
                </c:pt>
                <c:pt idx="1">
                  <c:v>3.81E-3</c:v>
                </c:pt>
                <c:pt idx="2">
                  <c:v>7.62E-3</c:v>
                </c:pt>
                <c:pt idx="3">
                  <c:v>1.52E-2</c:v>
                </c:pt>
                <c:pt idx="4">
                  <c:v>2.2859999999999998E-2</c:v>
                </c:pt>
                <c:pt idx="5">
                  <c:v>3.0499999999999999E-2</c:v>
                </c:pt>
                <c:pt idx="6">
                  <c:v>4.5719999999999997E-2</c:v>
                </c:pt>
                <c:pt idx="7">
                  <c:v>6.0999999999999999E-2</c:v>
                </c:pt>
                <c:pt idx="8">
                  <c:v>9.1439999999999994E-2</c:v>
                </c:pt>
                <c:pt idx="9">
                  <c:v>0.122</c:v>
                </c:pt>
                <c:pt idx="10">
                  <c:v>0.15240000000000001</c:v>
                </c:pt>
                <c:pt idx="11">
                  <c:v>0.183</c:v>
                </c:pt>
                <c:pt idx="12">
                  <c:v>0.21335999999999999</c:v>
                </c:pt>
                <c:pt idx="13">
                  <c:v>0.24399999999999999</c:v>
                </c:pt>
                <c:pt idx="14">
                  <c:v>0.27432000000000001</c:v>
                </c:pt>
                <c:pt idx="15">
                  <c:v>0.27432000000000001</c:v>
                </c:pt>
                <c:pt idx="16">
                  <c:v>0.24399999999999999</c:v>
                </c:pt>
                <c:pt idx="17">
                  <c:v>0.21335999999999999</c:v>
                </c:pt>
                <c:pt idx="18">
                  <c:v>0.183</c:v>
                </c:pt>
                <c:pt idx="19">
                  <c:v>0.15240000000000001</c:v>
                </c:pt>
                <c:pt idx="20">
                  <c:v>0.122</c:v>
                </c:pt>
                <c:pt idx="21">
                  <c:v>9.1439999999999994E-2</c:v>
                </c:pt>
                <c:pt idx="22">
                  <c:v>6.0999999999999999E-2</c:v>
                </c:pt>
                <c:pt idx="23">
                  <c:v>4.5719999999999997E-2</c:v>
                </c:pt>
                <c:pt idx="24">
                  <c:v>3.0499999999999999E-2</c:v>
                </c:pt>
                <c:pt idx="25">
                  <c:v>2.2859999999999998E-2</c:v>
                </c:pt>
                <c:pt idx="26">
                  <c:v>1.52E-2</c:v>
                </c:pt>
                <c:pt idx="27">
                  <c:v>7.62E-3</c:v>
                </c:pt>
                <c:pt idx="28">
                  <c:v>3.81E-3</c:v>
                </c:pt>
              </c:numCache>
            </c:numRef>
          </c:xVal>
          <c:yVal>
            <c:numRef>
              <c:f>'V&amp;V Pressure'!$E$8:$E$36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2FA-4535-B56A-B9413452F736}"/>
            </c:ext>
          </c:extLst>
        </c:ser>
        <c:ser>
          <c:idx val="2"/>
          <c:order val="2"/>
          <c:tx>
            <c:v>Course</c:v>
          </c:tx>
          <c:xVal>
            <c:numRef>
              <c:f>'V&amp;V Pressure'!$C$8:$C$36</c:f>
              <c:numCache>
                <c:formatCode>0.0000</c:formatCode>
                <c:ptCount val="29"/>
                <c:pt idx="0">
                  <c:v>0</c:v>
                </c:pt>
                <c:pt idx="1">
                  <c:v>3.81E-3</c:v>
                </c:pt>
                <c:pt idx="2">
                  <c:v>7.62E-3</c:v>
                </c:pt>
                <c:pt idx="3">
                  <c:v>1.52E-2</c:v>
                </c:pt>
                <c:pt idx="4">
                  <c:v>2.2859999999999998E-2</c:v>
                </c:pt>
                <c:pt idx="5">
                  <c:v>3.0499999999999999E-2</c:v>
                </c:pt>
                <c:pt idx="6">
                  <c:v>4.5719999999999997E-2</c:v>
                </c:pt>
                <c:pt idx="7">
                  <c:v>6.0999999999999999E-2</c:v>
                </c:pt>
                <c:pt idx="8">
                  <c:v>9.1439999999999994E-2</c:v>
                </c:pt>
                <c:pt idx="9">
                  <c:v>0.122</c:v>
                </c:pt>
                <c:pt idx="10">
                  <c:v>0.15240000000000001</c:v>
                </c:pt>
                <c:pt idx="11">
                  <c:v>0.183</c:v>
                </c:pt>
                <c:pt idx="12">
                  <c:v>0.21335999999999999</c:v>
                </c:pt>
                <c:pt idx="13">
                  <c:v>0.24399999999999999</c:v>
                </c:pt>
                <c:pt idx="14">
                  <c:v>0.27432000000000001</c:v>
                </c:pt>
                <c:pt idx="15">
                  <c:v>0.27432000000000001</c:v>
                </c:pt>
                <c:pt idx="16">
                  <c:v>0.24399999999999999</c:v>
                </c:pt>
                <c:pt idx="17">
                  <c:v>0.21335999999999999</c:v>
                </c:pt>
                <c:pt idx="18">
                  <c:v>0.183</c:v>
                </c:pt>
                <c:pt idx="19">
                  <c:v>0.15240000000000001</c:v>
                </c:pt>
                <c:pt idx="20">
                  <c:v>0.122</c:v>
                </c:pt>
                <c:pt idx="21">
                  <c:v>9.1439999999999994E-2</c:v>
                </c:pt>
                <c:pt idx="22">
                  <c:v>6.0999999999999999E-2</c:v>
                </c:pt>
                <c:pt idx="23">
                  <c:v>4.5719999999999997E-2</c:v>
                </c:pt>
                <c:pt idx="24">
                  <c:v>3.0499999999999999E-2</c:v>
                </c:pt>
                <c:pt idx="25">
                  <c:v>2.2859999999999998E-2</c:v>
                </c:pt>
                <c:pt idx="26">
                  <c:v>1.52E-2</c:v>
                </c:pt>
                <c:pt idx="27">
                  <c:v>7.62E-3</c:v>
                </c:pt>
                <c:pt idx="28">
                  <c:v>3.81E-3</c:v>
                </c:pt>
              </c:numCache>
            </c:numRef>
          </c:xVal>
          <c:yVal>
            <c:numRef>
              <c:f>'V&amp;V Pressure'!$F$8:$F$36</c:f>
              <c:numCache>
                <c:formatCode>0.000000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2FA-4535-B56A-B9413452F736}"/>
            </c:ext>
          </c:extLst>
        </c:ser>
        <c:ser>
          <c:idx val="3"/>
          <c:order val="3"/>
          <c:tx>
            <c:v>Experiment</c:v>
          </c:tx>
          <c:xVal>
            <c:numRef>
              <c:f>'V&amp;V Pressure'!$C$8:$C$36</c:f>
              <c:numCache>
                <c:formatCode>0.0000</c:formatCode>
                <c:ptCount val="29"/>
                <c:pt idx="0">
                  <c:v>0</c:v>
                </c:pt>
                <c:pt idx="1">
                  <c:v>3.81E-3</c:v>
                </c:pt>
                <c:pt idx="2">
                  <c:v>7.62E-3</c:v>
                </c:pt>
                <c:pt idx="3">
                  <c:v>1.52E-2</c:v>
                </c:pt>
                <c:pt idx="4">
                  <c:v>2.2859999999999998E-2</c:v>
                </c:pt>
                <c:pt idx="5">
                  <c:v>3.0499999999999999E-2</c:v>
                </c:pt>
                <c:pt idx="6">
                  <c:v>4.5719999999999997E-2</c:v>
                </c:pt>
                <c:pt idx="7">
                  <c:v>6.0999999999999999E-2</c:v>
                </c:pt>
                <c:pt idx="8">
                  <c:v>9.1439999999999994E-2</c:v>
                </c:pt>
                <c:pt idx="9">
                  <c:v>0.122</c:v>
                </c:pt>
                <c:pt idx="10">
                  <c:v>0.15240000000000001</c:v>
                </c:pt>
                <c:pt idx="11">
                  <c:v>0.183</c:v>
                </c:pt>
                <c:pt idx="12">
                  <c:v>0.21335999999999999</c:v>
                </c:pt>
                <c:pt idx="13">
                  <c:v>0.24399999999999999</c:v>
                </c:pt>
                <c:pt idx="14">
                  <c:v>0.27432000000000001</c:v>
                </c:pt>
                <c:pt idx="15">
                  <c:v>0.27432000000000001</c:v>
                </c:pt>
                <c:pt idx="16">
                  <c:v>0.24399999999999999</c:v>
                </c:pt>
                <c:pt idx="17">
                  <c:v>0.21335999999999999</c:v>
                </c:pt>
                <c:pt idx="18">
                  <c:v>0.183</c:v>
                </c:pt>
                <c:pt idx="19">
                  <c:v>0.15240000000000001</c:v>
                </c:pt>
                <c:pt idx="20">
                  <c:v>0.122</c:v>
                </c:pt>
                <c:pt idx="21">
                  <c:v>9.1439999999999994E-2</c:v>
                </c:pt>
                <c:pt idx="22">
                  <c:v>6.0999999999999999E-2</c:v>
                </c:pt>
                <c:pt idx="23">
                  <c:v>4.5719999999999997E-2</c:v>
                </c:pt>
                <c:pt idx="24">
                  <c:v>3.0499999999999999E-2</c:v>
                </c:pt>
                <c:pt idx="25">
                  <c:v>2.2859999999999998E-2</c:v>
                </c:pt>
                <c:pt idx="26">
                  <c:v>1.52E-2</c:v>
                </c:pt>
                <c:pt idx="27">
                  <c:v>7.62E-3</c:v>
                </c:pt>
                <c:pt idx="28">
                  <c:v>3.81E-3</c:v>
                </c:pt>
              </c:numCache>
            </c:numRef>
          </c:xVal>
          <c:yVal>
            <c:numRef>
              <c:f>'V&amp;V Pressure'!$G$8:$G$36</c:f>
              <c:numCache>
                <c:formatCode>0.000000</c:formatCode>
                <c:ptCount val="29"/>
                <c:pt idx="0">
                  <c:v>0.77057550100000005</c:v>
                </c:pt>
                <c:pt idx="1">
                  <c:v>0.40556605299999998</c:v>
                </c:pt>
                <c:pt idx="2">
                  <c:v>-6.0834908E-2</c:v>
                </c:pt>
                <c:pt idx="3">
                  <c:v>-0.45964152699999999</c:v>
                </c:pt>
                <c:pt idx="4">
                  <c:v>-0.67594342200000002</c:v>
                </c:pt>
                <c:pt idx="5">
                  <c:v>-0.76381606700000004</c:v>
                </c:pt>
                <c:pt idx="6">
                  <c:v>-0.83141040899999996</c:v>
                </c:pt>
                <c:pt idx="7">
                  <c:v>-0.85844814599999997</c:v>
                </c:pt>
                <c:pt idx="8">
                  <c:v>-0.83816984400000005</c:v>
                </c:pt>
                <c:pt idx="9">
                  <c:v>-0.78409437000000004</c:v>
                </c:pt>
                <c:pt idx="10">
                  <c:v>-0.73677833000000004</c:v>
                </c:pt>
                <c:pt idx="11">
                  <c:v>-0.62862738299999998</c:v>
                </c:pt>
                <c:pt idx="12">
                  <c:v>-0.58807077699999999</c:v>
                </c:pt>
                <c:pt idx="13">
                  <c:v>-0.56779247499999996</c:v>
                </c:pt>
                <c:pt idx="14">
                  <c:v>-0.378528317</c:v>
                </c:pt>
                <c:pt idx="15">
                  <c:v>-0.196023592</c:v>
                </c:pt>
                <c:pt idx="16">
                  <c:v>-0.223061329</c:v>
                </c:pt>
                <c:pt idx="17">
                  <c:v>-0.23658019799999999</c:v>
                </c:pt>
                <c:pt idx="18">
                  <c:v>-0.27713680299999999</c:v>
                </c:pt>
                <c:pt idx="19">
                  <c:v>-0.283896237</c:v>
                </c:pt>
                <c:pt idx="20">
                  <c:v>-0.29741510599999998</c:v>
                </c:pt>
                <c:pt idx="21">
                  <c:v>-0.29065567199999998</c:v>
                </c:pt>
                <c:pt idx="22">
                  <c:v>-0.56103304099999995</c:v>
                </c:pt>
                <c:pt idx="23">
                  <c:v>-0.60834907999999999</c:v>
                </c:pt>
                <c:pt idx="24">
                  <c:v>-0.70298115900000002</c:v>
                </c:pt>
                <c:pt idx="25">
                  <c:v>-0.77733493600000003</c:v>
                </c:pt>
                <c:pt idx="26">
                  <c:v>-0.93956135699999999</c:v>
                </c:pt>
                <c:pt idx="27">
                  <c:v>-1.0950283439999999</c:v>
                </c:pt>
                <c:pt idx="28">
                  <c:v>-0.98687739699999999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2FA-4535-B56A-B9413452F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204544"/>
        <c:axId val="106219008"/>
      </c:scatterChart>
      <c:valAx>
        <c:axId val="106204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Position</a:t>
                </a:r>
              </a:p>
            </c:rich>
          </c:tx>
          <c:layout/>
          <c:overlay val="0"/>
        </c:title>
        <c:numFmt formatCode="0.0000" sourceLinked="1"/>
        <c:majorTickMark val="out"/>
        <c:minorTickMark val="none"/>
        <c:tickLblPos val="nextTo"/>
        <c:crossAx val="106219008"/>
        <c:crosses val="autoZero"/>
        <c:crossBetween val="midCat"/>
      </c:valAx>
      <c:valAx>
        <c:axId val="1062190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Coefficient of Pressure</a:t>
                </a:r>
              </a:p>
            </c:rich>
          </c:tx>
          <c:layout/>
          <c:overlay val="0"/>
        </c:title>
        <c:numFmt formatCode="0.000000" sourceLinked="1"/>
        <c:majorTickMark val="out"/>
        <c:minorTickMark val="none"/>
        <c:tickLblPos val="nextTo"/>
        <c:crossAx val="1062045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5037397113653512"/>
          <c:y val="2.3089534199857428E-2"/>
          <c:w val="0.14962600152694067"/>
          <c:h val="0.202960632426437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585106</xdr:colOff>
      <xdr:row>1</xdr:row>
      <xdr:rowOff>122465</xdr:rowOff>
    </xdr:from>
    <xdr:to>
      <xdr:col>14</xdr:col>
      <xdr:colOff>350330</xdr:colOff>
      <xdr:row>33</xdr:row>
      <xdr:rowOff>163287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106" y="312965"/>
          <a:ext cx="8337724" cy="61368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0</xdr:rowOff>
    </xdr:from>
    <xdr:to>
      <xdr:col>7</xdr:col>
      <xdr:colOff>180975</xdr:colOff>
      <xdr:row>33</xdr:row>
      <xdr:rowOff>49077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1" y="381000"/>
          <a:ext cx="3838574" cy="59545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893671</xdr:colOff>
      <xdr:row>37</xdr:row>
      <xdr:rowOff>89928</xdr:rowOff>
    </xdr:from>
    <xdr:to>
      <xdr:col>20</xdr:col>
      <xdr:colOff>593912</xdr:colOff>
      <xdr:row>61</xdr:row>
      <xdr:rowOff>11206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537883</xdr:colOff>
      <xdr:row>37</xdr:row>
      <xdr:rowOff>68353</xdr:rowOff>
    </xdr:from>
    <xdr:to>
      <xdr:col>11</xdr:col>
      <xdr:colOff>347382</xdr:colOff>
      <xdr:row>61</xdr:row>
      <xdr:rowOff>11206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70" zoomScaleNormal="70" workbookViewId="0">
      <selection activeCell="Q40" sqref="Q4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"/>
  <sheetViews>
    <sheetView showGridLines="0" workbookViewId="0">
      <selection activeCell="J28" sqref="J28"/>
    </sheetView>
  </sheetViews>
  <sheetFormatPr defaultRowHeight="15" x14ac:dyDescent="0.25"/>
  <sheetData>
    <row r="2" spans="2:5" x14ac:dyDescent="0.25">
      <c r="B2" s="3"/>
      <c r="C2" s="3"/>
      <c r="D2" s="3"/>
      <c r="E2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6"/>
  <sheetViews>
    <sheetView tabSelected="1" zoomScale="85" zoomScaleNormal="85" workbookViewId="0">
      <selection activeCell="M5" sqref="M5"/>
    </sheetView>
  </sheetViews>
  <sheetFormatPr defaultRowHeight="15" x14ac:dyDescent="0.25"/>
  <cols>
    <col min="2" max="2" width="5.85546875" bestFit="1" customWidth="1"/>
    <col min="3" max="3" width="8.28515625" bestFit="1" customWidth="1"/>
    <col min="4" max="4" width="9.85546875" bestFit="1" customWidth="1"/>
    <col min="5" max="5" width="14" bestFit="1" customWidth="1"/>
    <col min="6" max="6" width="13.140625" bestFit="1" customWidth="1"/>
    <col min="7" max="11" width="9.42578125" bestFit="1" customWidth="1"/>
    <col min="12" max="12" width="23.28515625" bestFit="1" customWidth="1"/>
    <col min="13" max="13" width="8.7109375" bestFit="1" customWidth="1"/>
    <col min="14" max="14" width="9.42578125" bestFit="1" customWidth="1"/>
    <col min="15" max="15" width="8.7109375" bestFit="1" customWidth="1"/>
    <col min="16" max="16" width="12.140625" bestFit="1" customWidth="1"/>
    <col min="17" max="18" width="11.42578125" bestFit="1" customWidth="1"/>
    <col min="19" max="19" width="12.140625" bestFit="1" customWidth="1"/>
    <col min="20" max="20" width="14.140625" bestFit="1" customWidth="1"/>
    <col min="21" max="22" width="10" customWidth="1"/>
    <col min="31" max="32" width="10.28515625" bestFit="1" customWidth="1"/>
  </cols>
  <sheetData>
    <row r="2" spans="2:20" ht="21" x14ac:dyDescent="0.35">
      <c r="B2" s="34" t="s">
        <v>27</v>
      </c>
    </row>
    <row r="4" spans="2:20" x14ac:dyDescent="0.25">
      <c r="B4" s="14" t="s">
        <v>3</v>
      </c>
      <c r="C4" s="31"/>
    </row>
    <row r="5" spans="2:20" x14ac:dyDescent="0.25">
      <c r="B5" s="14" t="s">
        <v>2</v>
      </c>
      <c r="C5" s="32">
        <f>SQRT(2)</f>
        <v>1.4142135623730951</v>
      </c>
    </row>
    <row r="6" spans="2:20" x14ac:dyDescent="0.25">
      <c r="B6" s="2"/>
      <c r="C6" s="2"/>
      <c r="D6" s="2"/>
    </row>
    <row r="7" spans="2:20" x14ac:dyDescent="0.25">
      <c r="B7" s="14" t="s">
        <v>4</v>
      </c>
      <c r="C7" s="14" t="s">
        <v>21</v>
      </c>
      <c r="D7" s="14" t="s">
        <v>10</v>
      </c>
      <c r="E7" s="14" t="s">
        <v>11</v>
      </c>
      <c r="F7" s="14" t="s">
        <v>12</v>
      </c>
      <c r="G7" s="14" t="s">
        <v>13</v>
      </c>
      <c r="H7" s="14" t="s">
        <v>14</v>
      </c>
      <c r="I7" s="14" t="s">
        <v>15</v>
      </c>
      <c r="J7" s="14" t="s">
        <v>16</v>
      </c>
      <c r="K7" s="14" t="s">
        <v>1</v>
      </c>
      <c r="L7" s="14" t="s">
        <v>9</v>
      </c>
      <c r="M7" s="14" t="s">
        <v>0</v>
      </c>
      <c r="N7" s="15" t="s">
        <v>17</v>
      </c>
      <c r="O7" s="16" t="s">
        <v>18</v>
      </c>
      <c r="P7" s="17" t="s">
        <v>24</v>
      </c>
      <c r="Q7" s="17" t="s">
        <v>25</v>
      </c>
      <c r="R7" s="17" t="s">
        <v>22</v>
      </c>
      <c r="S7" s="17" t="s">
        <v>23</v>
      </c>
      <c r="T7" s="17" t="s">
        <v>26</v>
      </c>
    </row>
    <row r="8" spans="2:20" x14ac:dyDescent="0.25">
      <c r="B8" s="12">
        <v>1</v>
      </c>
      <c r="C8" s="27">
        <v>0</v>
      </c>
      <c r="D8" s="24">
        <f>'Input Fine Grid Press Coeff'!J4</f>
        <v>0</v>
      </c>
      <c r="E8" s="25">
        <f>'Input Medium Grid Press Coeff'!J4</f>
        <v>0</v>
      </c>
      <c r="F8" s="24">
        <f>'Input Coarse Grid Press Coeff'!J4</f>
        <v>0</v>
      </c>
      <c r="G8" s="23">
        <v>0.77057550100000005</v>
      </c>
      <c r="H8" s="21">
        <f>(G8-D8)/$G$8</f>
        <v>1</v>
      </c>
      <c r="I8" s="20">
        <f t="shared" ref="I8:J8" si="0">E8-D8</f>
        <v>0</v>
      </c>
      <c r="J8" s="21">
        <f t="shared" si="0"/>
        <v>0</v>
      </c>
      <c r="K8" s="11" t="e">
        <f t="shared" ref="K8" si="1">I8/J8</f>
        <v>#DIV/0!</v>
      </c>
      <c r="L8" s="11" t="e">
        <f>IF(AND(K8&gt;0,K8&lt;=1),"Monotonic Convergence",IF(AND(K8&lt;0,K8&gt;=-1),"Oscillatory Convergence",IF(K8&lt;-1,"Oscillatory Divergence",IF(K8&gt;1, "Monotonic Divergence"))))</f>
        <v>#DIV/0!</v>
      </c>
      <c r="M8" s="21" t="e">
        <f t="shared" ref="M8:M36" si="2">LN(1/K8)/LN($C$5)</f>
        <v>#DIV/0!</v>
      </c>
      <c r="N8" s="20" t="e">
        <f>I8/($C$5^M8-1)</f>
        <v>#DIV/0!</v>
      </c>
      <c r="O8" s="21" t="e">
        <f t="shared" ref="O8:O36" si="3">M8/$C$4</f>
        <v>#DIV/0!</v>
      </c>
      <c r="P8" s="28" t="e">
        <f>IF(O8&gt;1,(16.4*O8-14.8)*ABS(N8),(2.45-0.85*O8)*ABS(N8))/$G$8</f>
        <v>#DIV/0!</v>
      </c>
      <c r="Q8" s="28">
        <f>0.42</f>
        <v>0.42</v>
      </c>
      <c r="R8" s="29">
        <f>IF(ISERROR(P8),Q8,SQRT(P8^2+Q8^2))</f>
        <v>0.42</v>
      </c>
      <c r="S8" s="30">
        <f>-R8</f>
        <v>-0.42</v>
      </c>
      <c r="T8" s="26" t="str">
        <f>IF(R8&gt;ABS(H8),"Validated","Not Validated")</f>
        <v>Not Validated</v>
      </c>
    </row>
    <row r="9" spans="2:20" x14ac:dyDescent="0.25">
      <c r="B9" s="12">
        <v>2</v>
      </c>
      <c r="C9" s="27">
        <v>3.81E-3</v>
      </c>
      <c r="D9" s="24">
        <f>'Input Fine Grid Press Coeff'!J5</f>
        <v>0</v>
      </c>
      <c r="E9" s="25">
        <f>'Input Medium Grid Press Coeff'!J5</f>
        <v>0</v>
      </c>
      <c r="F9" s="24">
        <f>'Input Coarse Grid Press Coeff'!J5</f>
        <v>0</v>
      </c>
      <c r="G9" s="23">
        <v>0.40556605299999998</v>
      </c>
      <c r="H9" s="21">
        <f t="shared" ref="H9:H36" si="4">(G9-D9)/$G$8</f>
        <v>0.5263157892687792</v>
      </c>
      <c r="I9" s="20">
        <f t="shared" ref="I9:I36" si="5">E9-D9</f>
        <v>0</v>
      </c>
      <c r="J9" s="21">
        <f t="shared" ref="J9:J36" si="6">F9-E9</f>
        <v>0</v>
      </c>
      <c r="K9" s="11" t="e">
        <f t="shared" ref="K9:K36" si="7">I9/J9</f>
        <v>#DIV/0!</v>
      </c>
      <c r="L9" s="11" t="e">
        <f t="shared" ref="L9:L36" si="8">IF(AND(K9&gt;0,K9&lt;=1),"Monotonic Convergence",IF(AND(K9&lt;0,K9&gt;=-1),"Oscillatory Convergence",IF(K9&lt;-1,"Oscillatory Divergence",IF(K9&gt;1, "Monotonic Divergence"))))</f>
        <v>#DIV/0!</v>
      </c>
      <c r="M9" s="21" t="e">
        <f t="shared" si="2"/>
        <v>#DIV/0!</v>
      </c>
      <c r="N9" s="20" t="e">
        <f t="shared" ref="N9:N36" si="9">I9/($C$5^M9-1)</f>
        <v>#DIV/0!</v>
      </c>
      <c r="O9" s="21" t="e">
        <f t="shared" si="3"/>
        <v>#DIV/0!</v>
      </c>
      <c r="P9" s="28" t="e">
        <f t="shared" ref="P9:P36" si="10">IF(O9&gt;1,(16.4*O9-14.8)*ABS(N9),(2.45-0.85*O9)*ABS(N9))/$G$8</f>
        <v>#DIV/0!</v>
      </c>
      <c r="Q9" s="28">
        <f t="shared" ref="Q9:Q36" si="11">0.42</f>
        <v>0.42</v>
      </c>
      <c r="R9" s="29">
        <f t="shared" ref="R9:R36" si="12">IF(ISERROR(P9),Q9,SQRT(P9^2+Q9^2))</f>
        <v>0.42</v>
      </c>
      <c r="S9" s="30">
        <f t="shared" ref="S9:S36" si="13">-R9</f>
        <v>-0.42</v>
      </c>
      <c r="T9" s="26" t="str">
        <f t="shared" ref="T9:T36" si="14">IF(R9&gt;ABS(H9),"Validated","Not Validated")</f>
        <v>Not Validated</v>
      </c>
    </row>
    <row r="10" spans="2:20" x14ac:dyDescent="0.25">
      <c r="B10" s="12">
        <v>3</v>
      </c>
      <c r="C10" s="27">
        <v>7.62E-3</v>
      </c>
      <c r="D10" s="24">
        <f>'Input Fine Grid Press Coeff'!J6</f>
        <v>0</v>
      </c>
      <c r="E10" s="25">
        <f>'Input Medium Grid Press Coeff'!J6</f>
        <v>0</v>
      </c>
      <c r="F10" s="24">
        <f>'Input Coarse Grid Press Coeff'!J6</f>
        <v>0</v>
      </c>
      <c r="G10" s="23">
        <v>-6.0834908E-2</v>
      </c>
      <c r="H10" s="21">
        <f t="shared" si="4"/>
        <v>-7.8947368455203448E-2</v>
      </c>
      <c r="I10" s="20">
        <f t="shared" si="5"/>
        <v>0</v>
      </c>
      <c r="J10" s="21">
        <f t="shared" si="6"/>
        <v>0</v>
      </c>
      <c r="K10" s="11" t="e">
        <f t="shared" si="7"/>
        <v>#DIV/0!</v>
      </c>
      <c r="L10" s="11" t="e">
        <f t="shared" si="8"/>
        <v>#DIV/0!</v>
      </c>
      <c r="M10" s="21" t="e">
        <f t="shared" si="2"/>
        <v>#DIV/0!</v>
      </c>
      <c r="N10" s="20" t="e">
        <f t="shared" si="9"/>
        <v>#DIV/0!</v>
      </c>
      <c r="O10" s="21" t="e">
        <f t="shared" si="3"/>
        <v>#DIV/0!</v>
      </c>
      <c r="P10" s="28" t="e">
        <f t="shared" si="10"/>
        <v>#DIV/0!</v>
      </c>
      <c r="Q10" s="28">
        <f t="shared" si="11"/>
        <v>0.42</v>
      </c>
      <c r="R10" s="29">
        <f t="shared" si="12"/>
        <v>0.42</v>
      </c>
      <c r="S10" s="30">
        <f t="shared" si="13"/>
        <v>-0.42</v>
      </c>
      <c r="T10" s="26" t="str">
        <f t="shared" si="14"/>
        <v>Validated</v>
      </c>
    </row>
    <row r="11" spans="2:20" x14ac:dyDescent="0.25">
      <c r="B11" s="12">
        <v>4</v>
      </c>
      <c r="C11" s="27">
        <v>1.52E-2</v>
      </c>
      <c r="D11" s="24">
        <f>'Input Fine Grid Press Coeff'!J7</f>
        <v>0</v>
      </c>
      <c r="E11" s="25">
        <f>'Input Medium Grid Press Coeff'!J7</f>
        <v>0</v>
      </c>
      <c r="F11" s="24">
        <f>'Input Coarse Grid Press Coeff'!J7</f>
        <v>0</v>
      </c>
      <c r="G11" s="23">
        <v>-0.45964152699999999</v>
      </c>
      <c r="H11" s="21">
        <f t="shared" si="4"/>
        <v>-0.59649122818401146</v>
      </c>
      <c r="I11" s="20">
        <f t="shared" si="5"/>
        <v>0</v>
      </c>
      <c r="J11" s="21">
        <f t="shared" si="6"/>
        <v>0</v>
      </c>
      <c r="K11" s="11" t="e">
        <f t="shared" si="7"/>
        <v>#DIV/0!</v>
      </c>
      <c r="L11" s="11" t="e">
        <f t="shared" si="8"/>
        <v>#DIV/0!</v>
      </c>
      <c r="M11" s="21" t="e">
        <f t="shared" si="2"/>
        <v>#DIV/0!</v>
      </c>
      <c r="N11" s="20" t="e">
        <f t="shared" si="9"/>
        <v>#DIV/0!</v>
      </c>
      <c r="O11" s="21" t="e">
        <f t="shared" si="3"/>
        <v>#DIV/0!</v>
      </c>
      <c r="P11" s="28" t="e">
        <f t="shared" si="10"/>
        <v>#DIV/0!</v>
      </c>
      <c r="Q11" s="28">
        <f t="shared" si="11"/>
        <v>0.42</v>
      </c>
      <c r="R11" s="29">
        <f t="shared" si="12"/>
        <v>0.42</v>
      </c>
      <c r="S11" s="30">
        <f t="shared" si="13"/>
        <v>-0.42</v>
      </c>
      <c r="T11" s="26" t="str">
        <f t="shared" si="14"/>
        <v>Not Validated</v>
      </c>
    </row>
    <row r="12" spans="2:20" x14ac:dyDescent="0.25">
      <c r="B12" s="12">
        <v>5</v>
      </c>
      <c r="C12" s="27">
        <v>2.2859999999999998E-2</v>
      </c>
      <c r="D12" s="24">
        <f>'Input Fine Grid Press Coeff'!J8</f>
        <v>0</v>
      </c>
      <c r="E12" s="25">
        <f>'Input Medium Grid Press Coeff'!J8</f>
        <v>0</v>
      </c>
      <c r="F12" s="24">
        <f>'Input Coarse Grid Press Coeff'!J8</f>
        <v>0</v>
      </c>
      <c r="G12" s="23">
        <v>-0.67594342200000002</v>
      </c>
      <c r="H12" s="21">
        <f t="shared" si="4"/>
        <v>-0.87719298254720923</v>
      </c>
      <c r="I12" s="20">
        <f t="shared" si="5"/>
        <v>0</v>
      </c>
      <c r="J12" s="21">
        <f t="shared" si="6"/>
        <v>0</v>
      </c>
      <c r="K12" s="11" t="e">
        <f t="shared" si="7"/>
        <v>#DIV/0!</v>
      </c>
      <c r="L12" s="11" t="e">
        <f t="shared" si="8"/>
        <v>#DIV/0!</v>
      </c>
      <c r="M12" s="21" t="e">
        <f t="shared" si="2"/>
        <v>#DIV/0!</v>
      </c>
      <c r="N12" s="20" t="e">
        <f t="shared" si="9"/>
        <v>#DIV/0!</v>
      </c>
      <c r="O12" s="21" t="e">
        <f t="shared" si="3"/>
        <v>#DIV/0!</v>
      </c>
      <c r="P12" s="28" t="e">
        <f t="shared" si="10"/>
        <v>#DIV/0!</v>
      </c>
      <c r="Q12" s="28">
        <f t="shared" si="11"/>
        <v>0.42</v>
      </c>
      <c r="R12" s="29">
        <f t="shared" si="12"/>
        <v>0.42</v>
      </c>
      <c r="S12" s="30">
        <f t="shared" si="13"/>
        <v>-0.42</v>
      </c>
      <c r="T12" s="26" t="str">
        <f t="shared" si="14"/>
        <v>Not Validated</v>
      </c>
    </row>
    <row r="13" spans="2:20" x14ac:dyDescent="0.25">
      <c r="B13" s="12">
        <v>6</v>
      </c>
      <c r="C13" s="27">
        <v>3.0499999999999999E-2</v>
      </c>
      <c r="D13" s="24">
        <f>'Input Fine Grid Press Coeff'!J9</f>
        <v>0</v>
      </c>
      <c r="E13" s="25">
        <f>'Input Medium Grid Press Coeff'!J9</f>
        <v>0</v>
      </c>
      <c r="F13" s="24">
        <f>'Input Coarse Grid Press Coeff'!J9</f>
        <v>0</v>
      </c>
      <c r="G13" s="23">
        <v>-0.76381606700000004</v>
      </c>
      <c r="H13" s="21">
        <f t="shared" si="4"/>
        <v>-0.99122807046002881</v>
      </c>
      <c r="I13" s="20">
        <f t="shared" si="5"/>
        <v>0</v>
      </c>
      <c r="J13" s="21">
        <f t="shared" si="6"/>
        <v>0</v>
      </c>
      <c r="K13" s="11" t="e">
        <f t="shared" si="7"/>
        <v>#DIV/0!</v>
      </c>
      <c r="L13" s="11" t="e">
        <f t="shared" si="8"/>
        <v>#DIV/0!</v>
      </c>
      <c r="M13" s="21" t="e">
        <f t="shared" si="2"/>
        <v>#DIV/0!</v>
      </c>
      <c r="N13" s="20" t="e">
        <f t="shared" si="9"/>
        <v>#DIV/0!</v>
      </c>
      <c r="O13" s="21" t="e">
        <f t="shared" si="3"/>
        <v>#DIV/0!</v>
      </c>
      <c r="P13" s="28" t="e">
        <f t="shared" si="10"/>
        <v>#DIV/0!</v>
      </c>
      <c r="Q13" s="28">
        <f t="shared" si="11"/>
        <v>0.42</v>
      </c>
      <c r="R13" s="29">
        <f t="shared" si="12"/>
        <v>0.42</v>
      </c>
      <c r="S13" s="30">
        <f t="shared" si="13"/>
        <v>-0.42</v>
      </c>
      <c r="T13" s="26" t="str">
        <f t="shared" si="14"/>
        <v>Not Validated</v>
      </c>
    </row>
    <row r="14" spans="2:20" x14ac:dyDescent="0.25">
      <c r="B14" s="12">
        <v>7</v>
      </c>
      <c r="C14" s="27">
        <v>4.5719999999999997E-2</v>
      </c>
      <c r="D14" s="24">
        <f>'Input Fine Grid Press Coeff'!J10</f>
        <v>0</v>
      </c>
      <c r="E14" s="25">
        <f>'Input Medium Grid Press Coeff'!J10</f>
        <v>0</v>
      </c>
      <c r="F14" s="24">
        <f>'Input Coarse Grid Press Coeff'!J10</f>
        <v>0</v>
      </c>
      <c r="G14" s="23">
        <v>-0.83141040899999996</v>
      </c>
      <c r="H14" s="21">
        <f t="shared" si="4"/>
        <v>-1.0789473684552033</v>
      </c>
      <c r="I14" s="20">
        <f t="shared" si="5"/>
        <v>0</v>
      </c>
      <c r="J14" s="21">
        <f t="shared" si="6"/>
        <v>0</v>
      </c>
      <c r="K14" s="11" t="e">
        <f t="shared" si="7"/>
        <v>#DIV/0!</v>
      </c>
      <c r="L14" s="11" t="e">
        <f t="shared" si="8"/>
        <v>#DIV/0!</v>
      </c>
      <c r="M14" s="21" t="e">
        <f t="shared" si="2"/>
        <v>#DIV/0!</v>
      </c>
      <c r="N14" s="20" t="e">
        <f t="shared" si="9"/>
        <v>#DIV/0!</v>
      </c>
      <c r="O14" s="21" t="e">
        <f t="shared" si="3"/>
        <v>#DIV/0!</v>
      </c>
      <c r="P14" s="28" t="e">
        <f t="shared" si="10"/>
        <v>#DIV/0!</v>
      </c>
      <c r="Q14" s="28">
        <f t="shared" si="11"/>
        <v>0.42</v>
      </c>
      <c r="R14" s="29">
        <f t="shared" si="12"/>
        <v>0.42</v>
      </c>
      <c r="S14" s="30">
        <f t="shared" si="13"/>
        <v>-0.42</v>
      </c>
      <c r="T14" s="26" t="str">
        <f t="shared" si="14"/>
        <v>Not Validated</v>
      </c>
    </row>
    <row r="15" spans="2:20" x14ac:dyDescent="0.25">
      <c r="B15" s="12">
        <v>8</v>
      </c>
      <c r="C15" s="27">
        <v>6.0999999999999999E-2</v>
      </c>
      <c r="D15" s="24">
        <f>'Input Fine Grid Press Coeff'!J11</f>
        <v>0</v>
      </c>
      <c r="E15" s="25">
        <f>'Input Medium Grid Press Coeff'!J11</f>
        <v>0</v>
      </c>
      <c r="F15" s="24">
        <f>'Input Coarse Grid Press Coeff'!J11</f>
        <v>0</v>
      </c>
      <c r="G15" s="23">
        <v>-0.85844814599999997</v>
      </c>
      <c r="H15" s="21">
        <f t="shared" si="4"/>
        <v>-1.1140350879128196</v>
      </c>
      <c r="I15" s="20">
        <f t="shared" si="5"/>
        <v>0</v>
      </c>
      <c r="J15" s="21">
        <f t="shared" si="6"/>
        <v>0</v>
      </c>
      <c r="K15" s="11" t="e">
        <f t="shared" si="7"/>
        <v>#DIV/0!</v>
      </c>
      <c r="L15" s="11" t="e">
        <f t="shared" si="8"/>
        <v>#DIV/0!</v>
      </c>
      <c r="M15" s="21" t="e">
        <f t="shared" si="2"/>
        <v>#DIV/0!</v>
      </c>
      <c r="N15" s="20" t="e">
        <f t="shared" si="9"/>
        <v>#DIV/0!</v>
      </c>
      <c r="O15" s="21" t="e">
        <f t="shared" si="3"/>
        <v>#DIV/0!</v>
      </c>
      <c r="P15" s="28" t="e">
        <f t="shared" si="10"/>
        <v>#DIV/0!</v>
      </c>
      <c r="Q15" s="28">
        <f t="shared" si="11"/>
        <v>0.42</v>
      </c>
      <c r="R15" s="29">
        <f t="shared" si="12"/>
        <v>0.42</v>
      </c>
      <c r="S15" s="30">
        <f t="shared" si="13"/>
        <v>-0.42</v>
      </c>
      <c r="T15" s="26" t="str">
        <f t="shared" si="14"/>
        <v>Not Validated</v>
      </c>
    </row>
    <row r="16" spans="2:20" x14ac:dyDescent="0.25">
      <c r="B16" s="12">
        <v>9</v>
      </c>
      <c r="C16" s="27">
        <v>9.1439999999999994E-2</v>
      </c>
      <c r="D16" s="24">
        <f>'Input Fine Grid Press Coeff'!J12</f>
        <v>0</v>
      </c>
      <c r="E16" s="25">
        <f>'Input Medium Grid Press Coeff'!J12</f>
        <v>0</v>
      </c>
      <c r="F16" s="24">
        <f>'Input Coarse Grid Press Coeff'!J12</f>
        <v>0</v>
      </c>
      <c r="G16" s="23">
        <v>-0.83816984400000005</v>
      </c>
      <c r="H16" s="21">
        <f t="shared" si="4"/>
        <v>-1.0877192992929061</v>
      </c>
      <c r="I16" s="20">
        <f t="shared" si="5"/>
        <v>0</v>
      </c>
      <c r="J16" s="21">
        <f t="shared" si="6"/>
        <v>0</v>
      </c>
      <c r="K16" s="11" t="e">
        <f t="shared" si="7"/>
        <v>#DIV/0!</v>
      </c>
      <c r="L16" s="11" t="e">
        <f t="shared" si="8"/>
        <v>#DIV/0!</v>
      </c>
      <c r="M16" s="21" t="e">
        <f t="shared" si="2"/>
        <v>#DIV/0!</v>
      </c>
      <c r="N16" s="20" t="e">
        <f t="shared" si="9"/>
        <v>#DIV/0!</v>
      </c>
      <c r="O16" s="21" t="e">
        <f t="shared" si="3"/>
        <v>#DIV/0!</v>
      </c>
      <c r="P16" s="28" t="e">
        <f t="shared" si="10"/>
        <v>#DIV/0!</v>
      </c>
      <c r="Q16" s="28">
        <f t="shared" si="11"/>
        <v>0.42</v>
      </c>
      <c r="R16" s="29">
        <f t="shared" si="12"/>
        <v>0.42</v>
      </c>
      <c r="S16" s="30">
        <f t="shared" si="13"/>
        <v>-0.42</v>
      </c>
      <c r="T16" s="26" t="str">
        <f t="shared" si="14"/>
        <v>Not Validated</v>
      </c>
    </row>
    <row r="17" spans="1:20" x14ac:dyDescent="0.25">
      <c r="B17" s="12">
        <v>10</v>
      </c>
      <c r="C17" s="27">
        <v>0.122</v>
      </c>
      <c r="D17" s="24">
        <f>'Input Fine Grid Press Coeff'!J13</f>
        <v>0</v>
      </c>
      <c r="E17" s="25">
        <f>'Input Medium Grid Press Coeff'!J13</f>
        <v>0</v>
      </c>
      <c r="F17" s="24">
        <f>'Input Coarse Grid Press Coeff'!J13</f>
        <v>0</v>
      </c>
      <c r="G17" s="23">
        <v>-0.78409437000000004</v>
      </c>
      <c r="H17" s="21">
        <f t="shared" si="4"/>
        <v>-1.0175438603776736</v>
      </c>
      <c r="I17" s="20">
        <f t="shared" si="5"/>
        <v>0</v>
      </c>
      <c r="J17" s="21">
        <f t="shared" si="6"/>
        <v>0</v>
      </c>
      <c r="K17" s="11" t="e">
        <f t="shared" si="7"/>
        <v>#DIV/0!</v>
      </c>
      <c r="L17" s="11" t="e">
        <f t="shared" si="8"/>
        <v>#DIV/0!</v>
      </c>
      <c r="M17" s="21" t="e">
        <f t="shared" si="2"/>
        <v>#DIV/0!</v>
      </c>
      <c r="N17" s="20" t="e">
        <f t="shared" si="9"/>
        <v>#DIV/0!</v>
      </c>
      <c r="O17" s="21" t="e">
        <f t="shared" si="3"/>
        <v>#DIV/0!</v>
      </c>
      <c r="P17" s="28" t="e">
        <f t="shared" si="10"/>
        <v>#DIV/0!</v>
      </c>
      <c r="Q17" s="28">
        <f t="shared" si="11"/>
        <v>0.42</v>
      </c>
      <c r="R17" s="29">
        <f t="shared" si="12"/>
        <v>0.42</v>
      </c>
      <c r="S17" s="30">
        <f t="shared" si="13"/>
        <v>-0.42</v>
      </c>
      <c r="T17" s="26" t="str">
        <f t="shared" si="14"/>
        <v>Not Validated</v>
      </c>
    </row>
    <row r="18" spans="1:20" x14ac:dyDescent="0.25">
      <c r="B18" s="12">
        <v>11</v>
      </c>
      <c r="C18" s="27">
        <v>0.15240000000000001</v>
      </c>
      <c r="D18" s="24">
        <f>'Input Fine Grid Press Coeff'!J14</f>
        <v>0</v>
      </c>
      <c r="E18" s="25">
        <f>'Input Medium Grid Press Coeff'!J14</f>
        <v>0</v>
      </c>
      <c r="F18" s="24">
        <f>'Input Coarse Grid Press Coeff'!J14</f>
        <v>0</v>
      </c>
      <c r="G18" s="23">
        <v>-0.73677833000000004</v>
      </c>
      <c r="H18" s="21">
        <f t="shared" si="4"/>
        <v>-0.95614035100241268</v>
      </c>
      <c r="I18" s="20">
        <f t="shared" si="5"/>
        <v>0</v>
      </c>
      <c r="J18" s="21">
        <f t="shared" si="6"/>
        <v>0</v>
      </c>
      <c r="K18" s="11" t="e">
        <f t="shared" si="7"/>
        <v>#DIV/0!</v>
      </c>
      <c r="L18" s="11" t="e">
        <f t="shared" si="8"/>
        <v>#DIV/0!</v>
      </c>
      <c r="M18" s="21" t="e">
        <f t="shared" si="2"/>
        <v>#DIV/0!</v>
      </c>
      <c r="N18" s="20" t="e">
        <f t="shared" si="9"/>
        <v>#DIV/0!</v>
      </c>
      <c r="O18" s="21" t="e">
        <f t="shared" si="3"/>
        <v>#DIV/0!</v>
      </c>
      <c r="P18" s="28" t="e">
        <f t="shared" si="10"/>
        <v>#DIV/0!</v>
      </c>
      <c r="Q18" s="28">
        <f t="shared" si="11"/>
        <v>0.42</v>
      </c>
      <c r="R18" s="29">
        <f t="shared" si="12"/>
        <v>0.42</v>
      </c>
      <c r="S18" s="30">
        <f t="shared" si="13"/>
        <v>-0.42</v>
      </c>
      <c r="T18" s="26" t="str">
        <f t="shared" si="14"/>
        <v>Not Validated</v>
      </c>
    </row>
    <row r="19" spans="1:20" x14ac:dyDescent="0.25">
      <c r="B19" s="12">
        <v>12</v>
      </c>
      <c r="C19" s="27">
        <v>0.183</v>
      </c>
      <c r="D19" s="24">
        <f>'Input Fine Grid Press Coeff'!J15</f>
        <v>0</v>
      </c>
      <c r="E19" s="25">
        <f>'Input Medium Grid Press Coeff'!J15</f>
        <v>0</v>
      </c>
      <c r="F19" s="24">
        <f>'Input Coarse Grid Press Coeff'!J15</f>
        <v>0</v>
      </c>
      <c r="G19" s="23">
        <v>-0.62862738299999998</v>
      </c>
      <c r="H19" s="21">
        <f t="shared" si="4"/>
        <v>-0.81578947446967942</v>
      </c>
      <c r="I19" s="20">
        <f t="shared" si="5"/>
        <v>0</v>
      </c>
      <c r="J19" s="21">
        <f t="shared" si="6"/>
        <v>0</v>
      </c>
      <c r="K19" s="11" t="e">
        <f t="shared" si="7"/>
        <v>#DIV/0!</v>
      </c>
      <c r="L19" s="11" t="e">
        <f t="shared" si="8"/>
        <v>#DIV/0!</v>
      </c>
      <c r="M19" s="21" t="e">
        <f t="shared" si="2"/>
        <v>#DIV/0!</v>
      </c>
      <c r="N19" s="20" t="e">
        <f t="shared" si="9"/>
        <v>#DIV/0!</v>
      </c>
      <c r="O19" s="21" t="e">
        <f t="shared" si="3"/>
        <v>#DIV/0!</v>
      </c>
      <c r="P19" s="28" t="e">
        <f t="shared" si="10"/>
        <v>#DIV/0!</v>
      </c>
      <c r="Q19" s="28">
        <f t="shared" si="11"/>
        <v>0.42</v>
      </c>
      <c r="R19" s="29">
        <f t="shared" si="12"/>
        <v>0.42</v>
      </c>
      <c r="S19" s="30">
        <f t="shared" si="13"/>
        <v>-0.42</v>
      </c>
      <c r="T19" s="26" t="str">
        <f t="shared" si="14"/>
        <v>Not Validated</v>
      </c>
    </row>
    <row r="20" spans="1:20" x14ac:dyDescent="0.25">
      <c r="B20" s="12">
        <v>13</v>
      </c>
      <c r="C20" s="27">
        <v>0.21335999999999999</v>
      </c>
      <c r="D20" s="24">
        <f>'Input Fine Grid Press Coeff'!J16</f>
        <v>0</v>
      </c>
      <c r="E20" s="25">
        <f>'Input Medium Grid Press Coeff'!J16</f>
        <v>0</v>
      </c>
      <c r="F20" s="24">
        <f>'Input Coarse Grid Press Coeff'!J16</f>
        <v>0</v>
      </c>
      <c r="G20" s="23">
        <v>-0.58807077699999999</v>
      </c>
      <c r="H20" s="21">
        <f t="shared" si="4"/>
        <v>-0.76315789463438954</v>
      </c>
      <c r="I20" s="20">
        <f t="shared" si="5"/>
        <v>0</v>
      </c>
      <c r="J20" s="21">
        <f t="shared" si="6"/>
        <v>0</v>
      </c>
      <c r="K20" s="11" t="e">
        <f t="shared" si="7"/>
        <v>#DIV/0!</v>
      </c>
      <c r="L20" s="11" t="e">
        <f t="shared" si="8"/>
        <v>#DIV/0!</v>
      </c>
      <c r="M20" s="21" t="e">
        <f t="shared" si="2"/>
        <v>#DIV/0!</v>
      </c>
      <c r="N20" s="20" t="e">
        <f t="shared" si="9"/>
        <v>#DIV/0!</v>
      </c>
      <c r="O20" s="21" t="e">
        <f t="shared" si="3"/>
        <v>#DIV/0!</v>
      </c>
      <c r="P20" s="28" t="e">
        <f t="shared" si="10"/>
        <v>#DIV/0!</v>
      </c>
      <c r="Q20" s="28">
        <f t="shared" si="11"/>
        <v>0.42</v>
      </c>
      <c r="R20" s="29">
        <f t="shared" si="12"/>
        <v>0.42</v>
      </c>
      <c r="S20" s="30">
        <f t="shared" si="13"/>
        <v>-0.42</v>
      </c>
      <c r="T20" s="26" t="str">
        <f t="shared" si="14"/>
        <v>Not Validated</v>
      </c>
    </row>
    <row r="21" spans="1:20" x14ac:dyDescent="0.25">
      <c r="B21" s="12">
        <v>14</v>
      </c>
      <c r="C21" s="27">
        <v>0.24399999999999999</v>
      </c>
      <c r="D21" s="24">
        <f>'Input Fine Grid Press Coeff'!J17</f>
        <v>0</v>
      </c>
      <c r="E21" s="25">
        <f>'Input Medium Grid Press Coeff'!J17</f>
        <v>0</v>
      </c>
      <c r="F21" s="24">
        <f>'Input Coarse Grid Press Coeff'!J17</f>
        <v>0</v>
      </c>
      <c r="G21" s="23">
        <v>-0.56779247499999996</v>
      </c>
      <c r="H21" s="21">
        <f t="shared" si="4"/>
        <v>-0.73684210601447597</v>
      </c>
      <c r="I21" s="20">
        <f t="shared" si="5"/>
        <v>0</v>
      </c>
      <c r="J21" s="21">
        <f t="shared" si="6"/>
        <v>0</v>
      </c>
      <c r="K21" s="11" t="e">
        <f t="shared" si="7"/>
        <v>#DIV/0!</v>
      </c>
      <c r="L21" s="11" t="e">
        <f t="shared" si="8"/>
        <v>#DIV/0!</v>
      </c>
      <c r="M21" s="21" t="e">
        <f t="shared" si="2"/>
        <v>#DIV/0!</v>
      </c>
      <c r="N21" s="20" t="e">
        <f t="shared" si="9"/>
        <v>#DIV/0!</v>
      </c>
      <c r="O21" s="21" t="e">
        <f t="shared" si="3"/>
        <v>#DIV/0!</v>
      </c>
      <c r="P21" s="28" t="e">
        <f t="shared" si="10"/>
        <v>#DIV/0!</v>
      </c>
      <c r="Q21" s="28">
        <f t="shared" si="11"/>
        <v>0.42</v>
      </c>
      <c r="R21" s="29">
        <f t="shared" si="12"/>
        <v>0.42</v>
      </c>
      <c r="S21" s="30">
        <f t="shared" si="13"/>
        <v>-0.42</v>
      </c>
      <c r="T21" s="26" t="str">
        <f t="shared" si="14"/>
        <v>Not Validated</v>
      </c>
    </row>
    <row r="22" spans="1:20" x14ac:dyDescent="0.25">
      <c r="B22" s="12">
        <v>15</v>
      </c>
      <c r="C22" s="27">
        <v>0.27432000000000001</v>
      </c>
      <c r="D22" s="24">
        <f>'Input Fine Grid Press Coeff'!J18</f>
        <v>0</v>
      </c>
      <c r="E22" s="25">
        <f>'Input Medium Grid Press Coeff'!J18</f>
        <v>0</v>
      </c>
      <c r="F22" s="24">
        <f>'Input Coarse Grid Press Coeff'!J18</f>
        <v>0</v>
      </c>
      <c r="G22" s="23">
        <v>-0.378528317</v>
      </c>
      <c r="H22" s="21">
        <f t="shared" si="4"/>
        <v>-0.49122807110889444</v>
      </c>
      <c r="I22" s="20">
        <f t="shared" si="5"/>
        <v>0</v>
      </c>
      <c r="J22" s="21">
        <f t="shared" si="6"/>
        <v>0</v>
      </c>
      <c r="K22" s="11" t="e">
        <f t="shared" si="7"/>
        <v>#DIV/0!</v>
      </c>
      <c r="L22" s="11" t="e">
        <f t="shared" si="8"/>
        <v>#DIV/0!</v>
      </c>
      <c r="M22" s="21" t="e">
        <f t="shared" si="2"/>
        <v>#DIV/0!</v>
      </c>
      <c r="N22" s="20" t="e">
        <f t="shared" si="9"/>
        <v>#DIV/0!</v>
      </c>
      <c r="O22" s="21" t="e">
        <f t="shared" si="3"/>
        <v>#DIV/0!</v>
      </c>
      <c r="P22" s="28" t="e">
        <f t="shared" si="10"/>
        <v>#DIV/0!</v>
      </c>
      <c r="Q22" s="28">
        <f t="shared" si="11"/>
        <v>0.42</v>
      </c>
      <c r="R22" s="29">
        <f t="shared" si="12"/>
        <v>0.42</v>
      </c>
      <c r="S22" s="30">
        <f t="shared" si="13"/>
        <v>-0.42</v>
      </c>
      <c r="T22" s="26" t="str">
        <f t="shared" si="14"/>
        <v>Not Validated</v>
      </c>
    </row>
    <row r="23" spans="1:20" x14ac:dyDescent="0.25">
      <c r="A23" s="1"/>
      <c r="B23" s="12">
        <v>16</v>
      </c>
      <c r="C23" s="27">
        <v>0.27432000000000001</v>
      </c>
      <c r="D23" s="24">
        <f>'Input Fine Grid Press Coeff'!J19</f>
        <v>0</v>
      </c>
      <c r="E23" s="25">
        <f>'Input Medium Grid Press Coeff'!J19</f>
        <v>0</v>
      </c>
      <c r="F23" s="24">
        <f>'Input Coarse Grid Press Coeff'!J19</f>
        <v>0</v>
      </c>
      <c r="G23" s="23">
        <v>-0.196023592</v>
      </c>
      <c r="H23" s="21">
        <f t="shared" si="4"/>
        <v>-0.25438596444555273</v>
      </c>
      <c r="I23" s="20">
        <f t="shared" si="5"/>
        <v>0</v>
      </c>
      <c r="J23" s="21">
        <f t="shared" si="6"/>
        <v>0</v>
      </c>
      <c r="K23" s="11" t="e">
        <f t="shared" si="7"/>
        <v>#DIV/0!</v>
      </c>
      <c r="L23" s="11" t="e">
        <f t="shared" si="8"/>
        <v>#DIV/0!</v>
      </c>
      <c r="M23" s="21" t="e">
        <f t="shared" si="2"/>
        <v>#DIV/0!</v>
      </c>
      <c r="N23" s="20" t="e">
        <f t="shared" si="9"/>
        <v>#DIV/0!</v>
      </c>
      <c r="O23" s="21" t="e">
        <f t="shared" si="3"/>
        <v>#DIV/0!</v>
      </c>
      <c r="P23" s="28" t="e">
        <f t="shared" si="10"/>
        <v>#DIV/0!</v>
      </c>
      <c r="Q23" s="28">
        <f t="shared" si="11"/>
        <v>0.42</v>
      </c>
      <c r="R23" s="29">
        <f t="shared" si="12"/>
        <v>0.42</v>
      </c>
      <c r="S23" s="30">
        <f t="shared" si="13"/>
        <v>-0.42</v>
      </c>
      <c r="T23" s="26" t="str">
        <f t="shared" si="14"/>
        <v>Validated</v>
      </c>
    </row>
    <row r="24" spans="1:20" x14ac:dyDescent="0.25">
      <c r="A24" s="1"/>
      <c r="B24" s="12">
        <v>17</v>
      </c>
      <c r="C24" s="27">
        <v>0.24399999999999999</v>
      </c>
      <c r="D24" s="24">
        <f>'Input Fine Grid Press Coeff'!J20</f>
        <v>0</v>
      </c>
      <c r="E24" s="25">
        <f>'Input Medium Grid Press Coeff'!J20</f>
        <v>0</v>
      </c>
      <c r="F24" s="24">
        <f>'Input Coarse Grid Press Coeff'!J20</f>
        <v>0</v>
      </c>
      <c r="G24" s="23">
        <v>-0.223061329</v>
      </c>
      <c r="H24" s="21">
        <f t="shared" si="4"/>
        <v>-0.28947368390316885</v>
      </c>
      <c r="I24" s="20">
        <f t="shared" si="5"/>
        <v>0</v>
      </c>
      <c r="J24" s="21">
        <f t="shared" si="6"/>
        <v>0</v>
      </c>
      <c r="K24" s="11" t="e">
        <f t="shared" si="7"/>
        <v>#DIV/0!</v>
      </c>
      <c r="L24" s="11" t="e">
        <f t="shared" si="8"/>
        <v>#DIV/0!</v>
      </c>
      <c r="M24" s="21" t="e">
        <f t="shared" si="2"/>
        <v>#DIV/0!</v>
      </c>
      <c r="N24" s="20" t="e">
        <f t="shared" si="9"/>
        <v>#DIV/0!</v>
      </c>
      <c r="O24" s="21" t="e">
        <f t="shared" si="3"/>
        <v>#DIV/0!</v>
      </c>
      <c r="P24" s="28" t="e">
        <f t="shared" si="10"/>
        <v>#DIV/0!</v>
      </c>
      <c r="Q24" s="28">
        <f t="shared" si="11"/>
        <v>0.42</v>
      </c>
      <c r="R24" s="29">
        <f t="shared" si="12"/>
        <v>0.42</v>
      </c>
      <c r="S24" s="30">
        <f t="shared" si="13"/>
        <v>-0.42</v>
      </c>
      <c r="T24" s="26" t="str">
        <f t="shared" si="14"/>
        <v>Validated</v>
      </c>
    </row>
    <row r="25" spans="1:20" x14ac:dyDescent="0.25">
      <c r="A25" s="1"/>
      <c r="B25" s="12">
        <v>18</v>
      </c>
      <c r="C25" s="27">
        <v>0.21335999999999999</v>
      </c>
      <c r="D25" s="24">
        <f>'Input Fine Grid Press Coeff'!J21</f>
        <v>0</v>
      </c>
      <c r="E25" s="25">
        <f>'Input Medium Grid Press Coeff'!J21</f>
        <v>0</v>
      </c>
      <c r="F25" s="24">
        <f>'Input Coarse Grid Press Coeff'!J21</f>
        <v>0</v>
      </c>
      <c r="G25" s="23">
        <v>-0.23658019799999999</v>
      </c>
      <c r="H25" s="21">
        <f t="shared" si="4"/>
        <v>-0.3070175442808426</v>
      </c>
      <c r="I25" s="20">
        <f t="shared" si="5"/>
        <v>0</v>
      </c>
      <c r="J25" s="21">
        <f t="shared" si="6"/>
        <v>0</v>
      </c>
      <c r="K25" s="11" t="e">
        <f t="shared" si="7"/>
        <v>#DIV/0!</v>
      </c>
      <c r="L25" s="11" t="e">
        <f t="shared" si="8"/>
        <v>#DIV/0!</v>
      </c>
      <c r="M25" s="21" t="e">
        <f t="shared" si="2"/>
        <v>#DIV/0!</v>
      </c>
      <c r="N25" s="20" t="e">
        <f t="shared" si="9"/>
        <v>#DIV/0!</v>
      </c>
      <c r="O25" s="21" t="e">
        <f t="shared" si="3"/>
        <v>#DIV/0!</v>
      </c>
      <c r="P25" s="28" t="e">
        <f t="shared" si="10"/>
        <v>#DIV/0!</v>
      </c>
      <c r="Q25" s="28">
        <f t="shared" si="11"/>
        <v>0.42</v>
      </c>
      <c r="R25" s="29">
        <f t="shared" si="12"/>
        <v>0.42</v>
      </c>
      <c r="S25" s="30">
        <f t="shared" si="13"/>
        <v>-0.42</v>
      </c>
      <c r="T25" s="26" t="str">
        <f t="shared" si="14"/>
        <v>Validated</v>
      </c>
    </row>
    <row r="26" spans="1:20" x14ac:dyDescent="0.25">
      <c r="A26" s="1"/>
      <c r="B26" s="12">
        <v>19</v>
      </c>
      <c r="C26" s="27">
        <v>0.183</v>
      </c>
      <c r="D26" s="24">
        <f>'Input Fine Grid Press Coeff'!J22</f>
        <v>0</v>
      </c>
      <c r="E26" s="25">
        <f>'Input Medium Grid Press Coeff'!J22</f>
        <v>0</v>
      </c>
      <c r="F26" s="24">
        <f>'Input Coarse Grid Press Coeff'!J22</f>
        <v>0</v>
      </c>
      <c r="G26" s="23">
        <v>-0.27713680299999999</v>
      </c>
      <c r="H26" s="21">
        <f t="shared" si="4"/>
        <v>-0.35964912281840111</v>
      </c>
      <c r="I26" s="20">
        <f t="shared" si="5"/>
        <v>0</v>
      </c>
      <c r="J26" s="21">
        <f t="shared" si="6"/>
        <v>0</v>
      </c>
      <c r="K26" s="11" t="e">
        <f t="shared" si="7"/>
        <v>#DIV/0!</v>
      </c>
      <c r="L26" s="11" t="e">
        <f t="shared" si="8"/>
        <v>#DIV/0!</v>
      </c>
      <c r="M26" s="21" t="e">
        <f t="shared" si="2"/>
        <v>#DIV/0!</v>
      </c>
      <c r="N26" s="20" t="e">
        <f t="shared" si="9"/>
        <v>#DIV/0!</v>
      </c>
      <c r="O26" s="21" t="e">
        <f t="shared" si="3"/>
        <v>#DIV/0!</v>
      </c>
      <c r="P26" s="28" t="e">
        <f t="shared" si="10"/>
        <v>#DIV/0!</v>
      </c>
      <c r="Q26" s="28">
        <f t="shared" si="11"/>
        <v>0.42</v>
      </c>
      <c r="R26" s="29">
        <f t="shared" si="12"/>
        <v>0.42</v>
      </c>
      <c r="S26" s="30">
        <f t="shared" si="13"/>
        <v>-0.42</v>
      </c>
      <c r="T26" s="26" t="str">
        <f t="shared" si="14"/>
        <v>Validated</v>
      </c>
    </row>
    <row r="27" spans="1:20" x14ac:dyDescent="0.25">
      <c r="A27" s="1"/>
      <c r="B27" s="12">
        <v>20</v>
      </c>
      <c r="C27" s="27">
        <v>0.15240000000000001</v>
      </c>
      <c r="D27" s="24">
        <f>'Input Fine Grid Press Coeff'!J23</f>
        <v>0</v>
      </c>
      <c r="E27" s="25">
        <f>'Input Medium Grid Press Coeff'!J23</f>
        <v>0</v>
      </c>
      <c r="F27" s="24">
        <f>'Input Coarse Grid Press Coeff'!J23</f>
        <v>0</v>
      </c>
      <c r="G27" s="23">
        <v>-0.283896237</v>
      </c>
      <c r="H27" s="21">
        <f t="shared" si="4"/>
        <v>-0.3684210523583723</v>
      </c>
      <c r="I27" s="20">
        <f t="shared" si="5"/>
        <v>0</v>
      </c>
      <c r="J27" s="21">
        <f t="shared" si="6"/>
        <v>0</v>
      </c>
      <c r="K27" s="11" t="e">
        <f t="shared" si="7"/>
        <v>#DIV/0!</v>
      </c>
      <c r="L27" s="11" t="e">
        <f t="shared" si="8"/>
        <v>#DIV/0!</v>
      </c>
      <c r="M27" s="21" t="e">
        <f t="shared" si="2"/>
        <v>#DIV/0!</v>
      </c>
      <c r="N27" s="20" t="e">
        <f t="shared" si="9"/>
        <v>#DIV/0!</v>
      </c>
      <c r="O27" s="21" t="e">
        <f t="shared" si="3"/>
        <v>#DIV/0!</v>
      </c>
      <c r="P27" s="28" t="e">
        <f t="shared" si="10"/>
        <v>#DIV/0!</v>
      </c>
      <c r="Q27" s="28">
        <f t="shared" si="11"/>
        <v>0.42</v>
      </c>
      <c r="R27" s="29">
        <f t="shared" si="12"/>
        <v>0.42</v>
      </c>
      <c r="S27" s="30">
        <f t="shared" si="13"/>
        <v>-0.42</v>
      </c>
      <c r="T27" s="26" t="str">
        <f t="shared" si="14"/>
        <v>Validated</v>
      </c>
    </row>
    <row r="28" spans="1:20" x14ac:dyDescent="0.25">
      <c r="A28" s="1"/>
      <c r="B28" s="12">
        <v>21</v>
      </c>
      <c r="C28" s="27">
        <v>0.122</v>
      </c>
      <c r="D28" s="24">
        <f>'Input Fine Grid Press Coeff'!J24</f>
        <v>0</v>
      </c>
      <c r="E28" s="25">
        <f>'Input Medium Grid Press Coeff'!J24</f>
        <v>0</v>
      </c>
      <c r="F28" s="24">
        <f>'Input Coarse Grid Press Coeff'!J24</f>
        <v>0</v>
      </c>
      <c r="G28" s="23">
        <v>-0.29741510599999998</v>
      </c>
      <c r="H28" s="21">
        <f t="shared" si="4"/>
        <v>-0.38596491273604605</v>
      </c>
      <c r="I28" s="20">
        <f t="shared" si="5"/>
        <v>0</v>
      </c>
      <c r="J28" s="21">
        <f t="shared" si="6"/>
        <v>0</v>
      </c>
      <c r="K28" s="11" t="e">
        <f t="shared" si="7"/>
        <v>#DIV/0!</v>
      </c>
      <c r="L28" s="11" t="e">
        <f t="shared" si="8"/>
        <v>#DIV/0!</v>
      </c>
      <c r="M28" s="21" t="e">
        <f t="shared" si="2"/>
        <v>#DIV/0!</v>
      </c>
      <c r="N28" s="20" t="e">
        <f t="shared" si="9"/>
        <v>#DIV/0!</v>
      </c>
      <c r="O28" s="21" t="e">
        <f t="shared" si="3"/>
        <v>#DIV/0!</v>
      </c>
      <c r="P28" s="28" t="e">
        <f t="shared" si="10"/>
        <v>#DIV/0!</v>
      </c>
      <c r="Q28" s="28">
        <f t="shared" si="11"/>
        <v>0.42</v>
      </c>
      <c r="R28" s="29">
        <f t="shared" si="12"/>
        <v>0.42</v>
      </c>
      <c r="S28" s="30">
        <f t="shared" si="13"/>
        <v>-0.42</v>
      </c>
      <c r="T28" s="26" t="str">
        <f t="shared" si="14"/>
        <v>Validated</v>
      </c>
    </row>
    <row r="29" spans="1:20" x14ac:dyDescent="0.25">
      <c r="A29" s="1"/>
      <c r="B29" s="12">
        <v>22</v>
      </c>
      <c r="C29" s="27">
        <v>9.1439999999999994E-2</v>
      </c>
      <c r="D29" s="24">
        <f>'Input Fine Grid Press Coeff'!J25</f>
        <v>0</v>
      </c>
      <c r="E29" s="25">
        <f>'Input Medium Grid Press Coeff'!J25</f>
        <v>0</v>
      </c>
      <c r="F29" s="24">
        <f>'Input Coarse Grid Press Coeff'!J25</f>
        <v>0</v>
      </c>
      <c r="G29" s="23">
        <v>-0.29065567199999998</v>
      </c>
      <c r="H29" s="21">
        <f t="shared" si="4"/>
        <v>-0.37719298319607486</v>
      </c>
      <c r="I29" s="20">
        <f t="shared" si="5"/>
        <v>0</v>
      </c>
      <c r="J29" s="21">
        <f t="shared" si="6"/>
        <v>0</v>
      </c>
      <c r="K29" s="11" t="e">
        <f t="shared" si="7"/>
        <v>#DIV/0!</v>
      </c>
      <c r="L29" s="11" t="e">
        <f t="shared" si="8"/>
        <v>#DIV/0!</v>
      </c>
      <c r="M29" s="21" t="e">
        <f t="shared" si="2"/>
        <v>#DIV/0!</v>
      </c>
      <c r="N29" s="20" t="e">
        <f t="shared" si="9"/>
        <v>#DIV/0!</v>
      </c>
      <c r="O29" s="21" t="e">
        <f t="shared" si="3"/>
        <v>#DIV/0!</v>
      </c>
      <c r="P29" s="28" t="e">
        <f t="shared" si="10"/>
        <v>#DIV/0!</v>
      </c>
      <c r="Q29" s="28">
        <f t="shared" si="11"/>
        <v>0.42</v>
      </c>
      <c r="R29" s="29">
        <f t="shared" si="12"/>
        <v>0.42</v>
      </c>
      <c r="S29" s="30">
        <f t="shared" si="13"/>
        <v>-0.42</v>
      </c>
      <c r="T29" s="26" t="str">
        <f t="shared" si="14"/>
        <v>Validated</v>
      </c>
    </row>
    <row r="30" spans="1:20" x14ac:dyDescent="0.25">
      <c r="A30" s="1"/>
      <c r="B30" s="12">
        <v>23</v>
      </c>
      <c r="C30" s="27">
        <v>6.0999999999999999E-2</v>
      </c>
      <c r="D30" s="24">
        <f>'Input Fine Grid Press Coeff'!J26</f>
        <v>0</v>
      </c>
      <c r="E30" s="25">
        <f>'Input Medium Grid Press Coeff'!J26</f>
        <v>0</v>
      </c>
      <c r="F30" s="24">
        <f>'Input Coarse Grid Press Coeff'!J26</f>
        <v>0</v>
      </c>
      <c r="G30" s="23">
        <v>-0.56103304099999995</v>
      </c>
      <c r="H30" s="21">
        <f t="shared" si="4"/>
        <v>-0.72807017647450478</v>
      </c>
      <c r="I30" s="20">
        <f t="shared" si="5"/>
        <v>0</v>
      </c>
      <c r="J30" s="21">
        <f t="shared" si="6"/>
        <v>0</v>
      </c>
      <c r="K30" s="11" t="e">
        <f t="shared" si="7"/>
        <v>#DIV/0!</v>
      </c>
      <c r="L30" s="11" t="e">
        <f t="shared" si="8"/>
        <v>#DIV/0!</v>
      </c>
      <c r="M30" s="21" t="e">
        <f t="shared" si="2"/>
        <v>#DIV/0!</v>
      </c>
      <c r="N30" s="20" t="e">
        <f t="shared" si="9"/>
        <v>#DIV/0!</v>
      </c>
      <c r="O30" s="21" t="e">
        <f t="shared" si="3"/>
        <v>#DIV/0!</v>
      </c>
      <c r="P30" s="28" t="e">
        <f t="shared" si="10"/>
        <v>#DIV/0!</v>
      </c>
      <c r="Q30" s="28">
        <f t="shared" si="11"/>
        <v>0.42</v>
      </c>
      <c r="R30" s="29">
        <f t="shared" si="12"/>
        <v>0.42</v>
      </c>
      <c r="S30" s="30">
        <f t="shared" si="13"/>
        <v>-0.42</v>
      </c>
      <c r="T30" s="26" t="str">
        <f t="shared" si="14"/>
        <v>Not Validated</v>
      </c>
    </row>
    <row r="31" spans="1:20" x14ac:dyDescent="0.25">
      <c r="A31" s="1"/>
      <c r="B31" s="12">
        <v>24</v>
      </c>
      <c r="C31" s="27">
        <v>4.5719999999999997E-2</v>
      </c>
      <c r="D31" s="24">
        <f>'Input Fine Grid Press Coeff'!J27</f>
        <v>0</v>
      </c>
      <c r="E31" s="25">
        <f>'Input Medium Grid Press Coeff'!J27</f>
        <v>0</v>
      </c>
      <c r="F31" s="24">
        <f>'Input Coarse Grid Press Coeff'!J27</f>
        <v>0</v>
      </c>
      <c r="G31" s="23">
        <v>-0.60834907999999999</v>
      </c>
      <c r="H31" s="21">
        <f t="shared" si="4"/>
        <v>-0.78947368455203448</v>
      </c>
      <c r="I31" s="20">
        <f t="shared" si="5"/>
        <v>0</v>
      </c>
      <c r="J31" s="21">
        <f t="shared" si="6"/>
        <v>0</v>
      </c>
      <c r="K31" s="11" t="e">
        <f t="shared" si="7"/>
        <v>#DIV/0!</v>
      </c>
      <c r="L31" s="11" t="e">
        <f t="shared" si="8"/>
        <v>#DIV/0!</v>
      </c>
      <c r="M31" s="21" t="e">
        <f t="shared" si="2"/>
        <v>#DIV/0!</v>
      </c>
      <c r="N31" s="20" t="e">
        <f t="shared" si="9"/>
        <v>#DIV/0!</v>
      </c>
      <c r="O31" s="21" t="e">
        <f t="shared" si="3"/>
        <v>#DIV/0!</v>
      </c>
      <c r="P31" s="28" t="e">
        <f t="shared" si="10"/>
        <v>#DIV/0!</v>
      </c>
      <c r="Q31" s="28">
        <f t="shared" si="11"/>
        <v>0.42</v>
      </c>
      <c r="R31" s="29">
        <f t="shared" si="12"/>
        <v>0.42</v>
      </c>
      <c r="S31" s="30">
        <f t="shared" si="13"/>
        <v>-0.42</v>
      </c>
      <c r="T31" s="26" t="str">
        <f t="shared" si="14"/>
        <v>Not Validated</v>
      </c>
    </row>
    <row r="32" spans="1:20" x14ac:dyDescent="0.25">
      <c r="A32" s="1"/>
      <c r="B32" s="12">
        <v>25</v>
      </c>
      <c r="C32" s="27">
        <v>3.0499999999999999E-2</v>
      </c>
      <c r="D32" s="24">
        <f>'Input Fine Grid Press Coeff'!J28</f>
        <v>0</v>
      </c>
      <c r="E32" s="25">
        <f>'Input Medium Grid Press Coeff'!J28</f>
        <v>0</v>
      </c>
      <c r="F32" s="24">
        <f>'Input Coarse Grid Press Coeff'!J28</f>
        <v>0</v>
      </c>
      <c r="G32" s="23">
        <v>-0.70298115900000002</v>
      </c>
      <c r="H32" s="21">
        <f t="shared" si="4"/>
        <v>-0.91228070200482536</v>
      </c>
      <c r="I32" s="20">
        <f t="shared" si="5"/>
        <v>0</v>
      </c>
      <c r="J32" s="21">
        <f t="shared" si="6"/>
        <v>0</v>
      </c>
      <c r="K32" s="11" t="e">
        <f t="shared" si="7"/>
        <v>#DIV/0!</v>
      </c>
      <c r="L32" s="11" t="e">
        <f t="shared" si="8"/>
        <v>#DIV/0!</v>
      </c>
      <c r="M32" s="21" t="e">
        <f t="shared" si="2"/>
        <v>#DIV/0!</v>
      </c>
      <c r="N32" s="20" t="e">
        <f t="shared" si="9"/>
        <v>#DIV/0!</v>
      </c>
      <c r="O32" s="21" t="e">
        <f t="shared" si="3"/>
        <v>#DIV/0!</v>
      </c>
      <c r="P32" s="28" t="e">
        <f t="shared" si="10"/>
        <v>#DIV/0!</v>
      </c>
      <c r="Q32" s="28">
        <f t="shared" si="11"/>
        <v>0.42</v>
      </c>
      <c r="R32" s="29">
        <f t="shared" si="12"/>
        <v>0.42</v>
      </c>
      <c r="S32" s="30">
        <f t="shared" si="13"/>
        <v>-0.42</v>
      </c>
      <c r="T32" s="26" t="str">
        <f t="shared" si="14"/>
        <v>Not Validated</v>
      </c>
    </row>
    <row r="33" spans="1:20" x14ac:dyDescent="0.25">
      <c r="A33" s="1"/>
      <c r="B33" s="12">
        <v>26</v>
      </c>
      <c r="C33" s="27">
        <v>2.2859999999999998E-2</v>
      </c>
      <c r="D33" s="24">
        <f>'Input Fine Grid Press Coeff'!J29</f>
        <v>0</v>
      </c>
      <c r="E33" s="25">
        <f>'Input Medium Grid Press Coeff'!J29</f>
        <v>0</v>
      </c>
      <c r="F33" s="24">
        <f>'Input Coarse Grid Press Coeff'!J29</f>
        <v>0</v>
      </c>
      <c r="G33" s="23">
        <v>-0.77733493600000003</v>
      </c>
      <c r="H33" s="21">
        <f t="shared" si="4"/>
        <v>-1.0087719308377026</v>
      </c>
      <c r="I33" s="20">
        <f t="shared" si="5"/>
        <v>0</v>
      </c>
      <c r="J33" s="21">
        <f t="shared" si="6"/>
        <v>0</v>
      </c>
      <c r="K33" s="11" t="e">
        <f t="shared" si="7"/>
        <v>#DIV/0!</v>
      </c>
      <c r="L33" s="11" t="e">
        <f t="shared" si="8"/>
        <v>#DIV/0!</v>
      </c>
      <c r="M33" s="21" t="e">
        <f t="shared" si="2"/>
        <v>#DIV/0!</v>
      </c>
      <c r="N33" s="20" t="e">
        <f t="shared" si="9"/>
        <v>#DIV/0!</v>
      </c>
      <c r="O33" s="21" t="e">
        <f t="shared" si="3"/>
        <v>#DIV/0!</v>
      </c>
      <c r="P33" s="28" t="e">
        <f t="shared" si="10"/>
        <v>#DIV/0!</v>
      </c>
      <c r="Q33" s="28">
        <f t="shared" si="11"/>
        <v>0.42</v>
      </c>
      <c r="R33" s="29">
        <f t="shared" si="12"/>
        <v>0.42</v>
      </c>
      <c r="S33" s="30">
        <f t="shared" si="13"/>
        <v>-0.42</v>
      </c>
      <c r="T33" s="26" t="str">
        <f t="shared" si="14"/>
        <v>Not Validated</v>
      </c>
    </row>
    <row r="34" spans="1:20" x14ac:dyDescent="0.25">
      <c r="A34" s="1"/>
      <c r="B34" s="12">
        <v>27</v>
      </c>
      <c r="C34" s="27">
        <v>1.52E-2</v>
      </c>
      <c r="D34" s="24">
        <f>'Input Fine Grid Press Coeff'!J30</f>
        <v>0</v>
      </c>
      <c r="E34" s="25">
        <f>'Input Medium Grid Press Coeff'!J30</f>
        <v>0</v>
      </c>
      <c r="F34" s="24">
        <f>'Input Coarse Grid Press Coeff'!J30</f>
        <v>0</v>
      </c>
      <c r="G34" s="23">
        <v>-0.93956135699999999</v>
      </c>
      <c r="H34" s="21">
        <f t="shared" si="4"/>
        <v>-1.2192982462856679</v>
      </c>
      <c r="I34" s="20">
        <f t="shared" si="5"/>
        <v>0</v>
      </c>
      <c r="J34" s="21">
        <f t="shared" si="6"/>
        <v>0</v>
      </c>
      <c r="K34" s="11" t="e">
        <f t="shared" si="7"/>
        <v>#DIV/0!</v>
      </c>
      <c r="L34" s="11" t="e">
        <f t="shared" si="8"/>
        <v>#DIV/0!</v>
      </c>
      <c r="M34" s="21" t="e">
        <f t="shared" si="2"/>
        <v>#DIV/0!</v>
      </c>
      <c r="N34" s="20" t="e">
        <f t="shared" si="9"/>
        <v>#DIV/0!</v>
      </c>
      <c r="O34" s="21" t="e">
        <f t="shared" si="3"/>
        <v>#DIV/0!</v>
      </c>
      <c r="P34" s="28" t="e">
        <f t="shared" si="10"/>
        <v>#DIV/0!</v>
      </c>
      <c r="Q34" s="28">
        <f t="shared" si="11"/>
        <v>0.42</v>
      </c>
      <c r="R34" s="29">
        <f t="shared" si="12"/>
        <v>0.42</v>
      </c>
      <c r="S34" s="30">
        <f t="shared" si="13"/>
        <v>-0.42</v>
      </c>
      <c r="T34" s="26" t="str">
        <f t="shared" si="14"/>
        <v>Not Validated</v>
      </c>
    </row>
    <row r="35" spans="1:20" x14ac:dyDescent="0.25">
      <c r="B35" s="12">
        <v>28</v>
      </c>
      <c r="C35" s="27">
        <v>7.62E-3</v>
      </c>
      <c r="D35" s="24">
        <f>'Input Fine Grid Press Coeff'!J31</f>
        <v>0</v>
      </c>
      <c r="E35" s="25">
        <f>'Input Medium Grid Press Coeff'!J31</f>
        <v>0</v>
      </c>
      <c r="F35" s="24">
        <f>'Input Coarse Grid Press Coeff'!J31</f>
        <v>0</v>
      </c>
      <c r="G35" s="23">
        <v>-1.0950283439999999</v>
      </c>
      <c r="H35" s="21">
        <f t="shared" si="4"/>
        <v>-1.4210526321936621</v>
      </c>
      <c r="I35" s="20">
        <f t="shared" si="5"/>
        <v>0</v>
      </c>
      <c r="J35" s="21">
        <f t="shared" si="6"/>
        <v>0</v>
      </c>
      <c r="K35" s="11" t="e">
        <f t="shared" si="7"/>
        <v>#DIV/0!</v>
      </c>
      <c r="L35" s="11" t="e">
        <f t="shared" si="8"/>
        <v>#DIV/0!</v>
      </c>
      <c r="M35" s="21" t="e">
        <f t="shared" si="2"/>
        <v>#DIV/0!</v>
      </c>
      <c r="N35" s="20" t="e">
        <f t="shared" si="9"/>
        <v>#DIV/0!</v>
      </c>
      <c r="O35" s="21" t="e">
        <f t="shared" si="3"/>
        <v>#DIV/0!</v>
      </c>
      <c r="P35" s="28" t="e">
        <f t="shared" si="10"/>
        <v>#DIV/0!</v>
      </c>
      <c r="Q35" s="28">
        <f t="shared" si="11"/>
        <v>0.42</v>
      </c>
      <c r="R35" s="29">
        <f t="shared" si="12"/>
        <v>0.42</v>
      </c>
      <c r="S35" s="30">
        <f t="shared" si="13"/>
        <v>-0.42</v>
      </c>
      <c r="T35" s="26" t="str">
        <f t="shared" si="14"/>
        <v>Not Validated</v>
      </c>
    </row>
    <row r="36" spans="1:20" x14ac:dyDescent="0.25">
      <c r="B36" s="12">
        <v>29</v>
      </c>
      <c r="C36" s="27">
        <v>3.81E-3</v>
      </c>
      <c r="D36" s="24">
        <f>'Input Fine Grid Press Coeff'!J32</f>
        <v>0</v>
      </c>
      <c r="E36" s="25">
        <f>'Input Medium Grid Press Coeff'!J32</f>
        <v>0</v>
      </c>
      <c r="F36" s="24">
        <f>'Input Coarse Grid Press Coeff'!J32</f>
        <v>0</v>
      </c>
      <c r="G36" s="23">
        <v>-0.98687739699999999</v>
      </c>
      <c r="H36" s="21">
        <f t="shared" si="4"/>
        <v>-1.280701755660929</v>
      </c>
      <c r="I36" s="20">
        <f t="shared" si="5"/>
        <v>0</v>
      </c>
      <c r="J36" s="21">
        <f t="shared" si="6"/>
        <v>0</v>
      </c>
      <c r="K36" s="11" t="e">
        <f t="shared" si="7"/>
        <v>#DIV/0!</v>
      </c>
      <c r="L36" s="11" t="e">
        <f t="shared" si="8"/>
        <v>#DIV/0!</v>
      </c>
      <c r="M36" s="21" t="e">
        <f t="shared" si="2"/>
        <v>#DIV/0!</v>
      </c>
      <c r="N36" s="20" t="e">
        <f t="shared" si="9"/>
        <v>#DIV/0!</v>
      </c>
      <c r="O36" s="21" t="e">
        <f t="shared" si="3"/>
        <v>#DIV/0!</v>
      </c>
      <c r="P36" s="28" t="e">
        <f t="shared" si="10"/>
        <v>#DIV/0!</v>
      </c>
      <c r="Q36" s="28">
        <f t="shared" si="11"/>
        <v>0.42</v>
      </c>
      <c r="R36" s="29">
        <f t="shared" si="12"/>
        <v>0.42</v>
      </c>
      <c r="S36" s="30">
        <f t="shared" si="13"/>
        <v>-0.42</v>
      </c>
      <c r="T36" s="26" t="str">
        <f t="shared" si="14"/>
        <v>Not Validated</v>
      </c>
    </row>
  </sheetData>
  <conditionalFormatting sqref="K8:K36">
    <cfRule type="cellIs" dxfId="19" priority="1" operator="between">
      <formula>-1</formula>
      <formula>0</formula>
    </cfRule>
    <cfRule type="cellIs" dxfId="18" priority="2" operator="lessThan">
      <formula>-1</formula>
    </cfRule>
    <cfRule type="cellIs" dxfId="17" priority="3" operator="greaterThan">
      <formula>1</formula>
    </cfRule>
    <cfRule type="cellIs" dxfId="16" priority="4" operator="between">
      <formula>0</formula>
      <formula>1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1"/>
  <sheetViews>
    <sheetView workbookViewId="0">
      <selection activeCell="G10" sqref="G10"/>
    </sheetView>
  </sheetViews>
  <sheetFormatPr defaultRowHeight="15" x14ac:dyDescent="0.25"/>
  <cols>
    <col min="2" max="2" width="10.7109375" customWidth="1"/>
    <col min="3" max="3" width="14" bestFit="1" customWidth="1"/>
    <col min="4" max="4" width="13.140625" bestFit="1" customWidth="1"/>
    <col min="5" max="6" width="8.5703125" bestFit="1" customWidth="1"/>
    <col min="7" max="7" width="7.7109375" bestFit="1" customWidth="1"/>
    <col min="8" max="8" width="12.5703125" bestFit="1" customWidth="1"/>
    <col min="9" max="13" width="7.7109375" bestFit="1" customWidth="1"/>
    <col min="14" max="14" width="9.28515625" bestFit="1" customWidth="1"/>
  </cols>
  <sheetData>
    <row r="2" spans="2:13" x14ac:dyDescent="0.25">
      <c r="B2" s="33" t="s">
        <v>28</v>
      </c>
    </row>
    <row r="4" spans="2:13" x14ac:dyDescent="0.25">
      <c r="B4" s="14" t="s">
        <v>3</v>
      </c>
      <c r="C4" s="31">
        <v>2</v>
      </c>
    </row>
    <row r="5" spans="2:13" x14ac:dyDescent="0.25">
      <c r="B5" s="14" t="s">
        <v>2</v>
      </c>
      <c r="C5" s="13">
        <f>SQRT(2)</f>
        <v>1.4142135623730951</v>
      </c>
    </row>
    <row r="6" spans="2:13" x14ac:dyDescent="0.25">
      <c r="B6" s="2"/>
      <c r="C6" s="2"/>
    </row>
    <row r="7" spans="2:13" x14ac:dyDescent="0.25">
      <c r="B7" s="14" t="s">
        <v>10</v>
      </c>
      <c r="C7" s="14" t="s">
        <v>11</v>
      </c>
      <c r="D7" s="14" t="s">
        <v>12</v>
      </c>
      <c r="E7" s="14" t="s">
        <v>15</v>
      </c>
      <c r="F7" s="14" t="s">
        <v>16</v>
      </c>
      <c r="G7" s="14" t="s">
        <v>1</v>
      </c>
      <c r="H7" s="14" t="s">
        <v>9</v>
      </c>
      <c r="I7" s="14" t="s">
        <v>0</v>
      </c>
      <c r="J7" s="15" t="s">
        <v>17</v>
      </c>
      <c r="K7" s="16" t="s">
        <v>18</v>
      </c>
      <c r="L7" s="17" t="s">
        <v>19</v>
      </c>
      <c r="M7" s="17" t="s">
        <v>20</v>
      </c>
    </row>
    <row r="8" spans="2:13" x14ac:dyDescent="0.25">
      <c r="B8" s="18"/>
      <c r="C8" s="19"/>
      <c r="D8" s="18"/>
      <c r="E8" s="20">
        <f>C8-B8</f>
        <v>0</v>
      </c>
      <c r="F8" s="21">
        <f>D8-C8</f>
        <v>0</v>
      </c>
      <c r="G8" s="11" t="e">
        <f t="shared" ref="G8" si="0">E8/F8</f>
        <v>#DIV/0!</v>
      </c>
      <c r="H8" s="11" t="e">
        <f>IF(AND(G8&gt;0,G8&lt;=1),"Monotonic Convergence",IF(AND(G8&lt;0,G8&gt;=-1),"Oscillatory Convergence",IF(G8&lt;-1,"Oscillatory Divergence",IF(G8&gt;1, "Monotonic Divergence"))))</f>
        <v>#DIV/0!</v>
      </c>
      <c r="I8" s="21" t="e">
        <f>LN(1/G8)/LN($C$5)</f>
        <v>#DIV/0!</v>
      </c>
      <c r="J8" s="20" t="e">
        <f>E8/(C5^I8-1)</f>
        <v>#DIV/0!</v>
      </c>
      <c r="K8" s="21" t="e">
        <f>I8/$C$4</f>
        <v>#DIV/0!</v>
      </c>
      <c r="L8" s="22" t="e">
        <f>IF(K8&gt;1,(16.4*K8-14.8)*ABS(J8),(2.45-0.85*K8)*ABS(J8))</f>
        <v>#DIV/0!</v>
      </c>
      <c r="M8" s="21" t="e">
        <f>L8*-1</f>
        <v>#DIV/0!</v>
      </c>
    </row>
    <row r="9" spans="2:13" x14ac:dyDescent="0.25">
      <c r="E9" s="4"/>
      <c r="F9" s="5"/>
    </row>
    <row r="10" spans="2:13" x14ac:dyDescent="0.25">
      <c r="E10" s="6"/>
      <c r="F10" s="5"/>
    </row>
    <row r="11" spans="2:13" x14ac:dyDescent="0.25">
      <c r="E11" s="4"/>
      <c r="F11" s="5"/>
    </row>
    <row r="13" spans="2:13" x14ac:dyDescent="0.25">
      <c r="E13" s="4"/>
      <c r="F13" s="5"/>
    </row>
    <row r="14" spans="2:13" x14ac:dyDescent="0.25">
      <c r="E14" s="6"/>
      <c r="F14" s="5"/>
    </row>
    <row r="15" spans="2:13" x14ac:dyDescent="0.25">
      <c r="E15" s="4"/>
      <c r="F15" s="5"/>
    </row>
    <row r="16" spans="2:13" x14ac:dyDescent="0.25">
      <c r="E16" s="6"/>
      <c r="F16" s="5"/>
    </row>
    <row r="17" spans="5:6" x14ac:dyDescent="0.25">
      <c r="E17" s="4"/>
      <c r="F17" s="5"/>
    </row>
    <row r="18" spans="5:6" x14ac:dyDescent="0.25">
      <c r="E18" s="6"/>
      <c r="F18" s="5"/>
    </row>
    <row r="19" spans="5:6" x14ac:dyDescent="0.25">
      <c r="E19" s="4"/>
      <c r="F19" s="5"/>
    </row>
    <row r="20" spans="5:6" x14ac:dyDescent="0.25">
      <c r="E20" s="6"/>
      <c r="F20" s="5"/>
    </row>
    <row r="21" spans="5:6" x14ac:dyDescent="0.25">
      <c r="E21" s="4"/>
      <c r="F21" s="5"/>
    </row>
    <row r="22" spans="5:6" x14ac:dyDescent="0.25">
      <c r="E22" s="4"/>
      <c r="F22" s="5"/>
    </row>
    <row r="23" spans="5:6" x14ac:dyDescent="0.25">
      <c r="E23" s="6"/>
      <c r="F23" s="5"/>
    </row>
    <row r="24" spans="5:6" x14ac:dyDescent="0.25">
      <c r="E24" s="4"/>
      <c r="F24" s="5"/>
    </row>
    <row r="25" spans="5:6" x14ac:dyDescent="0.25">
      <c r="E25" s="6"/>
      <c r="F25" s="5"/>
    </row>
    <row r="26" spans="5:6" x14ac:dyDescent="0.25">
      <c r="E26" s="4"/>
      <c r="F26" s="5"/>
    </row>
    <row r="27" spans="5:6" x14ac:dyDescent="0.25">
      <c r="E27" s="6"/>
      <c r="F27" s="5"/>
    </row>
    <row r="28" spans="5:6" x14ac:dyDescent="0.25">
      <c r="E28" s="4"/>
      <c r="F28" s="5"/>
    </row>
    <row r="29" spans="5:6" x14ac:dyDescent="0.25">
      <c r="E29" s="6"/>
      <c r="F29" s="5"/>
    </row>
    <row r="30" spans="5:6" x14ac:dyDescent="0.25">
      <c r="E30" s="4"/>
      <c r="F30" s="5"/>
    </row>
    <row r="31" spans="5:6" x14ac:dyDescent="0.25">
      <c r="E31" s="6"/>
      <c r="F31" s="5"/>
    </row>
    <row r="32" spans="5:6" x14ac:dyDescent="0.25">
      <c r="E32" s="4"/>
      <c r="F32" s="5"/>
    </row>
    <row r="33" spans="5:6" x14ac:dyDescent="0.25">
      <c r="E33" s="6"/>
      <c r="F33" s="5"/>
    </row>
    <row r="34" spans="5:6" x14ac:dyDescent="0.25">
      <c r="E34" s="4"/>
      <c r="F34" s="5"/>
    </row>
    <row r="35" spans="5:6" x14ac:dyDescent="0.25">
      <c r="E35" s="6"/>
      <c r="F35" s="5"/>
    </row>
    <row r="36" spans="5:6" x14ac:dyDescent="0.25">
      <c r="F36" s="5"/>
    </row>
    <row r="37" spans="5:6" x14ac:dyDescent="0.25">
      <c r="F37" s="5"/>
    </row>
    <row r="38" spans="5:6" x14ac:dyDescent="0.25">
      <c r="F38" s="5"/>
    </row>
    <row r="39" spans="5:6" x14ac:dyDescent="0.25">
      <c r="F39" s="5"/>
    </row>
    <row r="40" spans="5:6" x14ac:dyDescent="0.25">
      <c r="F40" s="5"/>
    </row>
    <row r="41" spans="5:6" x14ac:dyDescent="0.25">
      <c r="F41" s="5"/>
    </row>
  </sheetData>
  <conditionalFormatting sqref="G8">
    <cfRule type="cellIs" dxfId="15" priority="1" operator="between">
      <formula>-1</formula>
      <formula>0</formula>
    </cfRule>
    <cfRule type="cellIs" dxfId="14" priority="2" operator="lessThan">
      <formula>-1</formula>
    </cfRule>
    <cfRule type="cellIs" dxfId="13" priority="3" operator="greaterThan">
      <formula>1</formula>
    </cfRule>
    <cfRule type="cellIs" dxfId="12" priority="4" operator="between">
      <formula>0</formula>
      <formula>1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zoomScaleNormal="100" workbookViewId="0">
      <selection activeCell="D23" sqref="D23"/>
    </sheetView>
  </sheetViews>
  <sheetFormatPr defaultRowHeight="15" x14ac:dyDescent="0.25"/>
  <cols>
    <col min="1" max="1" width="38.28515625" bestFit="1" customWidth="1"/>
    <col min="2" max="2" width="11" bestFit="1" customWidth="1"/>
    <col min="6" max="6" width="5.7109375" bestFit="1" customWidth="1"/>
    <col min="7" max="7" width="12" bestFit="1" customWidth="1"/>
    <col min="8" max="8" width="7.5703125" hidden="1" customWidth="1"/>
    <col min="9" max="9" width="12" bestFit="1" customWidth="1"/>
    <col min="10" max="10" width="19.28515625" bestFit="1" customWidth="1"/>
  </cols>
  <sheetData>
    <row r="1" spans="1:10" x14ac:dyDescent="0.25">
      <c r="A1" s="7"/>
      <c r="B1" s="7"/>
    </row>
    <row r="2" spans="1:10" x14ac:dyDescent="0.25">
      <c r="A2" s="7"/>
      <c r="B2" s="7"/>
      <c r="F2" s="35" t="s">
        <v>8</v>
      </c>
      <c r="G2" s="35"/>
      <c r="H2" s="35"/>
      <c r="I2" s="35"/>
      <c r="J2" s="35"/>
    </row>
    <row r="3" spans="1:10" x14ac:dyDescent="0.25">
      <c r="A3" s="7"/>
      <c r="B3" s="7"/>
      <c r="F3" s="8" t="s">
        <v>4</v>
      </c>
      <c r="G3" s="8" t="s">
        <v>5</v>
      </c>
      <c r="H3" s="8"/>
      <c r="I3" s="8" t="s">
        <v>6</v>
      </c>
      <c r="J3" s="8" t="s">
        <v>7</v>
      </c>
    </row>
    <row r="4" spans="1:10" x14ac:dyDescent="0.25">
      <c r="A4" s="7"/>
      <c r="B4" s="7"/>
      <c r="F4" s="8">
        <v>1</v>
      </c>
      <c r="G4" s="8">
        <f>A5</f>
        <v>0</v>
      </c>
      <c r="H4" s="9">
        <v>0</v>
      </c>
      <c r="I4" s="9">
        <v>0</v>
      </c>
      <c r="J4" s="10">
        <f>B5</f>
        <v>0</v>
      </c>
    </row>
    <row r="5" spans="1:10" x14ac:dyDescent="0.25">
      <c r="A5" s="7"/>
      <c r="B5" s="7"/>
      <c r="F5" s="8">
        <v>2</v>
      </c>
      <c r="G5" s="8">
        <f>A49</f>
        <v>0</v>
      </c>
      <c r="H5" s="9">
        <v>3.81E-3</v>
      </c>
      <c r="I5" s="9">
        <v>6.0900499999999996E-3</v>
      </c>
      <c r="J5" s="10">
        <f>B49</f>
        <v>0</v>
      </c>
    </row>
    <row r="6" spans="1:10" x14ac:dyDescent="0.25">
      <c r="A6" s="7"/>
      <c r="B6" s="7"/>
      <c r="F6" s="8">
        <v>3</v>
      </c>
      <c r="G6" s="8">
        <f>A93</f>
        <v>0</v>
      </c>
      <c r="H6" s="9">
        <v>7.62E-3</v>
      </c>
      <c r="I6" s="9">
        <v>9.3926099999999992E-3</v>
      </c>
      <c r="J6" s="10">
        <f>B93</f>
        <v>0</v>
      </c>
    </row>
    <row r="7" spans="1:10" x14ac:dyDescent="0.25">
      <c r="A7" s="7"/>
      <c r="B7" s="7"/>
      <c r="F7" s="8">
        <v>4</v>
      </c>
      <c r="G7" s="8">
        <f>A97</f>
        <v>0</v>
      </c>
      <c r="H7" s="9">
        <v>1.52E-2</v>
      </c>
      <c r="I7" s="9">
        <v>1.40132E-2</v>
      </c>
      <c r="J7" s="10">
        <f>B97</f>
        <v>0</v>
      </c>
    </row>
    <row r="8" spans="1:10" x14ac:dyDescent="0.25">
      <c r="A8" s="7"/>
      <c r="B8" s="7"/>
      <c r="F8" s="8">
        <v>5</v>
      </c>
      <c r="G8" s="8">
        <f>A101</f>
        <v>0</v>
      </c>
      <c r="H8" s="9">
        <v>2.2859999999999998E-2</v>
      </c>
      <c r="I8" s="9">
        <v>1.71188E-2</v>
      </c>
      <c r="J8" s="10">
        <f>B101</f>
        <v>0</v>
      </c>
    </row>
    <row r="9" spans="1:10" x14ac:dyDescent="0.25">
      <c r="A9" s="7"/>
      <c r="B9" s="7"/>
      <c r="F9" s="8">
        <v>6</v>
      </c>
      <c r="G9" s="8">
        <f>A105</f>
        <v>0</v>
      </c>
      <c r="H9" s="9">
        <v>3.0499999999999999E-2</v>
      </c>
      <c r="I9" s="9">
        <v>1.9694199999999999E-2</v>
      </c>
      <c r="J9" s="10">
        <f>B105</f>
        <v>0</v>
      </c>
    </row>
    <row r="10" spans="1:10" x14ac:dyDescent="0.25">
      <c r="A10" s="7"/>
      <c r="B10" s="7"/>
      <c r="F10" s="8">
        <v>7</v>
      </c>
      <c r="G10" s="8">
        <f>A109</f>
        <v>0</v>
      </c>
      <c r="H10" s="9">
        <v>4.5719999999999997E-2</v>
      </c>
      <c r="I10" s="9">
        <v>2.35573E-2</v>
      </c>
      <c r="J10" s="10">
        <f>B109</f>
        <v>0</v>
      </c>
    </row>
    <row r="11" spans="1:10" x14ac:dyDescent="0.25">
      <c r="A11" s="7"/>
      <c r="B11" s="7"/>
      <c r="F11" s="8">
        <v>8</v>
      </c>
      <c r="G11" s="8">
        <f>A113</f>
        <v>0</v>
      </c>
      <c r="H11" s="9">
        <v>6.0999999999999999E-2</v>
      </c>
      <c r="I11" s="9">
        <v>2.6132699999999998E-2</v>
      </c>
      <c r="J11" s="10">
        <f>B113</f>
        <v>0</v>
      </c>
    </row>
    <row r="12" spans="1:10" x14ac:dyDescent="0.25">
      <c r="A12" s="7"/>
      <c r="B12" s="7"/>
      <c r="F12" s="8">
        <v>9</v>
      </c>
      <c r="G12" s="8">
        <f>A117</f>
        <v>0</v>
      </c>
      <c r="H12" s="9">
        <v>9.1439999999999994E-2</v>
      </c>
      <c r="I12" s="9">
        <v>2.8177799999999999E-2</v>
      </c>
      <c r="J12" s="10">
        <f>B117</f>
        <v>0</v>
      </c>
    </row>
    <row r="13" spans="1:10" x14ac:dyDescent="0.25">
      <c r="A13" s="7"/>
      <c r="B13" s="7"/>
      <c r="F13" s="8">
        <v>10</v>
      </c>
      <c r="G13" s="8">
        <f>A9</f>
        <v>0</v>
      </c>
      <c r="H13" s="9">
        <v>0.122</v>
      </c>
      <c r="I13" s="9">
        <v>2.8329300000000002E-2</v>
      </c>
      <c r="J13" s="10">
        <f>B9</f>
        <v>0</v>
      </c>
    </row>
    <row r="14" spans="1:10" x14ac:dyDescent="0.25">
      <c r="A14" s="7"/>
      <c r="B14" s="7"/>
      <c r="F14" s="8">
        <v>11</v>
      </c>
      <c r="G14" s="8">
        <f>A13</f>
        <v>0</v>
      </c>
      <c r="H14" s="9">
        <v>0.15240000000000001</v>
      </c>
      <c r="I14" s="9">
        <v>2.6738600000000001E-2</v>
      </c>
      <c r="J14" s="10">
        <f>B13</f>
        <v>0</v>
      </c>
    </row>
    <row r="15" spans="1:10" x14ac:dyDescent="0.25">
      <c r="A15" s="7"/>
      <c r="B15" s="7"/>
      <c r="F15" s="8">
        <v>12</v>
      </c>
      <c r="G15" s="8">
        <f>A17</f>
        <v>0</v>
      </c>
      <c r="H15" s="9">
        <v>0.183</v>
      </c>
      <c r="I15" s="9">
        <v>2.3708799999999999E-2</v>
      </c>
      <c r="J15" s="10">
        <f>B17</f>
        <v>0</v>
      </c>
    </row>
    <row r="16" spans="1:10" x14ac:dyDescent="0.25">
      <c r="A16" s="7"/>
      <c r="B16" s="7"/>
      <c r="F16" s="8">
        <v>13</v>
      </c>
      <c r="G16" s="8">
        <f>A21</f>
        <v>0</v>
      </c>
      <c r="H16" s="9">
        <v>0.21335999999999999</v>
      </c>
      <c r="I16" s="9">
        <v>1.9315499999999999E-2</v>
      </c>
      <c r="J16" s="10">
        <f>B21</f>
        <v>0</v>
      </c>
    </row>
    <row r="17" spans="1:10" x14ac:dyDescent="0.25">
      <c r="A17" s="7"/>
      <c r="B17" s="7"/>
      <c r="F17" s="8">
        <v>14</v>
      </c>
      <c r="G17" s="8">
        <f>A25</f>
        <v>0</v>
      </c>
      <c r="H17" s="9">
        <v>0.24399999999999999</v>
      </c>
      <c r="I17" s="9">
        <v>1.3710200000000001E-2</v>
      </c>
      <c r="J17" s="10">
        <f>B25</f>
        <v>0</v>
      </c>
    </row>
    <row r="18" spans="1:10" x14ac:dyDescent="0.25">
      <c r="A18" s="7"/>
      <c r="B18" s="7"/>
      <c r="F18" s="8">
        <v>15</v>
      </c>
      <c r="G18" s="8">
        <f>A29</f>
        <v>0</v>
      </c>
      <c r="H18" s="9">
        <v>0.27432000000000001</v>
      </c>
      <c r="I18" s="9">
        <v>7.3474500000000002E-3</v>
      </c>
      <c r="J18" s="10">
        <f>B29</f>
        <v>0</v>
      </c>
    </row>
    <row r="19" spans="1:10" x14ac:dyDescent="0.25">
      <c r="A19" s="7"/>
      <c r="B19" s="7"/>
      <c r="F19" s="8">
        <v>16</v>
      </c>
      <c r="G19" s="8">
        <f>A33</f>
        <v>0</v>
      </c>
      <c r="H19" s="9">
        <v>0.27432000000000001</v>
      </c>
      <c r="I19" s="9">
        <v>-1.21952E-3</v>
      </c>
      <c r="J19" s="10">
        <f>B33</f>
        <v>0</v>
      </c>
    </row>
    <row r="20" spans="1:10" x14ac:dyDescent="0.25">
      <c r="A20" s="7"/>
      <c r="B20" s="7"/>
      <c r="F20" s="8">
        <v>17</v>
      </c>
      <c r="G20" s="8">
        <f>A37</f>
        <v>0</v>
      </c>
      <c r="H20" s="9">
        <v>0.24399999999999999</v>
      </c>
      <c r="I20" s="9">
        <v>-2.2345300000000002E-3</v>
      </c>
      <c r="J20" s="10">
        <f>B37</f>
        <v>0</v>
      </c>
    </row>
    <row r="21" spans="1:10" x14ac:dyDescent="0.25">
      <c r="A21" s="7"/>
      <c r="B21" s="7"/>
      <c r="F21" s="8">
        <v>18</v>
      </c>
      <c r="G21" s="8">
        <f>A41</f>
        <v>0</v>
      </c>
      <c r="H21" s="9">
        <v>0.21335999999999999</v>
      </c>
      <c r="I21" s="9">
        <v>-3.1510700000000002E-3</v>
      </c>
      <c r="J21" s="10">
        <f>B41</f>
        <v>0</v>
      </c>
    </row>
    <row r="22" spans="1:10" x14ac:dyDescent="0.25">
      <c r="A22" s="7"/>
      <c r="B22" s="7"/>
      <c r="F22" s="8">
        <v>19</v>
      </c>
      <c r="G22" s="8">
        <f>A45</f>
        <v>0</v>
      </c>
      <c r="H22" s="9">
        <v>0.183</v>
      </c>
      <c r="I22" s="9">
        <v>-4.2115299999999998E-3</v>
      </c>
      <c r="J22" s="10">
        <f>B45</f>
        <v>0</v>
      </c>
    </row>
    <row r="23" spans="1:10" x14ac:dyDescent="0.25">
      <c r="A23" s="7"/>
      <c r="B23" s="7"/>
      <c r="F23" s="8">
        <v>20</v>
      </c>
      <c r="G23" s="8">
        <f>A53</f>
        <v>0</v>
      </c>
      <c r="H23" s="9">
        <v>0.15240000000000001</v>
      </c>
      <c r="I23" s="9">
        <v>-5.4537800000000001E-3</v>
      </c>
      <c r="J23" s="10">
        <f>B53</f>
        <v>0</v>
      </c>
    </row>
    <row r="24" spans="1:10" x14ac:dyDescent="0.25">
      <c r="A24" s="7"/>
      <c r="B24" s="7"/>
      <c r="F24" s="8">
        <v>21</v>
      </c>
      <c r="G24" s="8">
        <f>A57</f>
        <v>0</v>
      </c>
      <c r="H24" s="9">
        <v>0.122</v>
      </c>
      <c r="I24" s="9">
        <v>-6.7035999999999997E-3</v>
      </c>
      <c r="J24" s="10">
        <f>B57</f>
        <v>0</v>
      </c>
    </row>
    <row r="25" spans="1:10" x14ac:dyDescent="0.25">
      <c r="A25" s="7"/>
      <c r="B25" s="7"/>
      <c r="F25" s="8">
        <v>22</v>
      </c>
      <c r="G25" s="8">
        <f>A61</f>
        <v>0</v>
      </c>
      <c r="H25" s="9">
        <v>9.1439999999999994E-2</v>
      </c>
      <c r="I25" s="9">
        <v>-7.5443899999999998E-3</v>
      </c>
      <c r="J25" s="10">
        <f>B61</f>
        <v>0</v>
      </c>
    </row>
    <row r="26" spans="1:10" x14ac:dyDescent="0.25">
      <c r="A26" s="7"/>
      <c r="B26" s="7"/>
      <c r="F26" s="8">
        <v>23</v>
      </c>
      <c r="G26" s="8">
        <f>A65</f>
        <v>0</v>
      </c>
      <c r="H26" s="9">
        <v>6.0999999999999999E-2</v>
      </c>
      <c r="I26" s="9">
        <v>-8.4836500000000006E-3</v>
      </c>
      <c r="J26" s="10">
        <f>B65</f>
        <v>0</v>
      </c>
    </row>
    <row r="27" spans="1:10" x14ac:dyDescent="0.25">
      <c r="A27" s="7"/>
      <c r="B27" s="7"/>
      <c r="F27" s="8">
        <v>24</v>
      </c>
      <c r="G27" s="8">
        <f>A69</f>
        <v>0</v>
      </c>
      <c r="H27" s="9">
        <v>4.5719999999999997E-2</v>
      </c>
      <c r="I27" s="9">
        <v>-8.7108900000000006E-3</v>
      </c>
      <c r="J27" s="10">
        <f>B69</f>
        <v>0</v>
      </c>
    </row>
    <row r="28" spans="1:10" x14ac:dyDescent="0.25">
      <c r="A28" s="7"/>
      <c r="B28" s="7"/>
      <c r="F28" s="8">
        <v>25</v>
      </c>
      <c r="G28" s="8">
        <f>A73</f>
        <v>0</v>
      </c>
      <c r="H28" s="9">
        <v>3.0499999999999999E-2</v>
      </c>
      <c r="I28" s="9">
        <v>-8.3321599999999999E-3</v>
      </c>
      <c r="J28" s="10">
        <f>B73</f>
        <v>0</v>
      </c>
    </row>
    <row r="29" spans="1:10" x14ac:dyDescent="0.25">
      <c r="A29" s="7"/>
      <c r="B29" s="7"/>
      <c r="F29" s="8">
        <v>26</v>
      </c>
      <c r="G29" s="8">
        <f>A77</f>
        <v>0</v>
      </c>
      <c r="H29" s="9">
        <v>2.2859999999999998E-2</v>
      </c>
      <c r="I29" s="9">
        <v>-7.9534199999999992E-3</v>
      </c>
      <c r="J29" s="10">
        <f>B77</f>
        <v>0</v>
      </c>
    </row>
    <row r="30" spans="1:10" x14ac:dyDescent="0.25">
      <c r="A30" s="7"/>
      <c r="B30" s="7"/>
      <c r="F30" s="8">
        <v>27</v>
      </c>
      <c r="G30" s="8">
        <f>A81</f>
        <v>0</v>
      </c>
      <c r="H30" s="9">
        <v>1.52E-2</v>
      </c>
      <c r="I30" s="9">
        <v>-7.2716999999999999E-3</v>
      </c>
      <c r="J30" s="10">
        <f>B81</f>
        <v>0</v>
      </c>
    </row>
    <row r="31" spans="1:10" x14ac:dyDescent="0.25">
      <c r="A31" s="7"/>
      <c r="B31" s="7"/>
      <c r="F31" s="8">
        <v>28</v>
      </c>
      <c r="G31" s="8">
        <f>A85</f>
        <v>0</v>
      </c>
      <c r="H31" s="9">
        <v>7.62E-3</v>
      </c>
      <c r="I31" s="9">
        <v>-5.9612800000000002E-3</v>
      </c>
      <c r="J31" s="10">
        <f>B85</f>
        <v>0</v>
      </c>
    </row>
    <row r="32" spans="1:10" x14ac:dyDescent="0.25">
      <c r="A32" s="7"/>
      <c r="B32" s="7"/>
      <c r="F32" s="8">
        <v>29</v>
      </c>
      <c r="G32" s="8">
        <f>A89</f>
        <v>0</v>
      </c>
      <c r="H32" s="9">
        <v>3.81E-3</v>
      </c>
      <c r="I32" s="9">
        <v>-4.6735800000000001E-3</v>
      </c>
      <c r="J32" s="10">
        <f>B89</f>
        <v>0</v>
      </c>
    </row>
    <row r="33" spans="1:2" x14ac:dyDescent="0.25">
      <c r="A33" s="7"/>
      <c r="B33" s="7"/>
    </row>
    <row r="34" spans="1:2" x14ac:dyDescent="0.25">
      <c r="A34" s="7"/>
      <c r="B34" s="7"/>
    </row>
    <row r="35" spans="1:2" x14ac:dyDescent="0.25">
      <c r="A35" s="7"/>
      <c r="B35" s="7"/>
    </row>
    <row r="36" spans="1:2" x14ac:dyDescent="0.25">
      <c r="A36" s="7"/>
      <c r="B36" s="7"/>
    </row>
    <row r="37" spans="1:2" x14ac:dyDescent="0.25">
      <c r="A37" s="7"/>
      <c r="B37" s="7"/>
    </row>
    <row r="38" spans="1:2" x14ac:dyDescent="0.25">
      <c r="A38" s="7"/>
      <c r="B38" s="7"/>
    </row>
    <row r="39" spans="1:2" x14ac:dyDescent="0.25">
      <c r="A39" s="7"/>
      <c r="B39" s="7"/>
    </row>
    <row r="40" spans="1:2" x14ac:dyDescent="0.25">
      <c r="A40" s="7"/>
      <c r="B40" s="7"/>
    </row>
    <row r="41" spans="1:2" x14ac:dyDescent="0.25">
      <c r="A41" s="7"/>
      <c r="B41" s="7"/>
    </row>
    <row r="42" spans="1:2" x14ac:dyDescent="0.25">
      <c r="A42" s="7"/>
      <c r="B42" s="7"/>
    </row>
    <row r="43" spans="1:2" x14ac:dyDescent="0.25">
      <c r="A43" s="7"/>
      <c r="B43" s="7"/>
    </row>
    <row r="44" spans="1:2" x14ac:dyDescent="0.25">
      <c r="A44" s="7"/>
      <c r="B44" s="7"/>
    </row>
    <row r="45" spans="1:2" x14ac:dyDescent="0.25">
      <c r="A45" s="7"/>
      <c r="B45" s="7"/>
    </row>
    <row r="46" spans="1:2" x14ac:dyDescent="0.25">
      <c r="A46" s="7"/>
      <c r="B46" s="7"/>
    </row>
    <row r="47" spans="1:2" x14ac:dyDescent="0.25">
      <c r="A47" s="7"/>
      <c r="B47" s="7"/>
    </row>
    <row r="48" spans="1:2" x14ac:dyDescent="0.25">
      <c r="A48" s="7"/>
      <c r="B48" s="7"/>
    </row>
    <row r="49" spans="1:2" x14ac:dyDescent="0.25">
      <c r="A49" s="7"/>
      <c r="B49" s="7"/>
    </row>
    <row r="50" spans="1:2" x14ac:dyDescent="0.25">
      <c r="A50" s="7"/>
      <c r="B50" s="7"/>
    </row>
    <row r="51" spans="1:2" x14ac:dyDescent="0.25">
      <c r="A51" s="7"/>
      <c r="B51" s="7"/>
    </row>
    <row r="52" spans="1:2" x14ac:dyDescent="0.25">
      <c r="A52" s="7"/>
      <c r="B52" s="7"/>
    </row>
    <row r="53" spans="1:2" x14ac:dyDescent="0.25">
      <c r="A53" s="7"/>
      <c r="B53" s="7"/>
    </row>
    <row r="54" spans="1:2" x14ac:dyDescent="0.25">
      <c r="A54" s="7"/>
      <c r="B54" s="7"/>
    </row>
    <row r="55" spans="1:2" x14ac:dyDescent="0.25">
      <c r="A55" s="7"/>
      <c r="B55" s="7"/>
    </row>
    <row r="56" spans="1:2" x14ac:dyDescent="0.25">
      <c r="A56" s="7"/>
      <c r="B56" s="7"/>
    </row>
    <row r="57" spans="1:2" x14ac:dyDescent="0.25">
      <c r="A57" s="7"/>
      <c r="B57" s="7"/>
    </row>
    <row r="58" spans="1:2" x14ac:dyDescent="0.25">
      <c r="A58" s="7"/>
      <c r="B58" s="7"/>
    </row>
    <row r="59" spans="1:2" x14ac:dyDescent="0.25">
      <c r="A59" s="7"/>
      <c r="B59" s="7"/>
    </row>
    <row r="60" spans="1:2" x14ac:dyDescent="0.25">
      <c r="A60" s="7"/>
      <c r="B60" s="7"/>
    </row>
    <row r="61" spans="1:2" x14ac:dyDescent="0.25">
      <c r="A61" s="7"/>
      <c r="B61" s="7"/>
    </row>
    <row r="62" spans="1:2" x14ac:dyDescent="0.25">
      <c r="A62" s="7"/>
      <c r="B62" s="7"/>
    </row>
    <row r="63" spans="1:2" x14ac:dyDescent="0.25">
      <c r="A63" s="7"/>
      <c r="B63" s="7"/>
    </row>
    <row r="64" spans="1:2" x14ac:dyDescent="0.25">
      <c r="A64" s="7"/>
      <c r="B64" s="7"/>
    </row>
    <row r="65" spans="1:2" x14ac:dyDescent="0.25">
      <c r="A65" s="7"/>
      <c r="B65" s="7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s="7"/>
      <c r="B69" s="7"/>
    </row>
    <row r="70" spans="1:2" x14ac:dyDescent="0.25">
      <c r="A70" s="7"/>
      <c r="B70" s="7"/>
    </row>
    <row r="71" spans="1:2" x14ac:dyDescent="0.25">
      <c r="A71" s="7"/>
      <c r="B71" s="7"/>
    </row>
    <row r="72" spans="1:2" x14ac:dyDescent="0.25">
      <c r="A72" s="7"/>
      <c r="B72" s="7"/>
    </row>
    <row r="73" spans="1:2" x14ac:dyDescent="0.25">
      <c r="A73" s="7"/>
      <c r="B73" s="7"/>
    </row>
    <row r="74" spans="1:2" x14ac:dyDescent="0.25">
      <c r="A74" s="7"/>
      <c r="B74" s="7"/>
    </row>
    <row r="75" spans="1:2" x14ac:dyDescent="0.25">
      <c r="A75" s="7"/>
      <c r="B75" s="7"/>
    </row>
    <row r="76" spans="1:2" x14ac:dyDescent="0.25">
      <c r="A76" s="7"/>
      <c r="B76" s="7"/>
    </row>
    <row r="77" spans="1:2" x14ac:dyDescent="0.25">
      <c r="A77" s="7"/>
      <c r="B77" s="7"/>
    </row>
    <row r="78" spans="1:2" x14ac:dyDescent="0.25">
      <c r="A78" s="7"/>
      <c r="B78" s="7"/>
    </row>
    <row r="79" spans="1:2" x14ac:dyDescent="0.25">
      <c r="A79" s="7"/>
      <c r="B79" s="7"/>
    </row>
    <row r="80" spans="1:2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  <c r="B85" s="7"/>
    </row>
    <row r="86" spans="1:2" x14ac:dyDescent="0.25">
      <c r="A86" s="7"/>
      <c r="B86" s="7"/>
    </row>
    <row r="87" spans="1:2" x14ac:dyDescent="0.25">
      <c r="A87" s="7"/>
      <c r="B87" s="7"/>
    </row>
    <row r="88" spans="1:2" x14ac:dyDescent="0.25">
      <c r="A88" s="7"/>
      <c r="B88" s="7"/>
    </row>
    <row r="89" spans="1:2" x14ac:dyDescent="0.25">
      <c r="A89" s="7"/>
      <c r="B89" s="7"/>
    </row>
    <row r="90" spans="1:2" x14ac:dyDescent="0.25">
      <c r="A90" s="7"/>
      <c r="B90" s="7"/>
    </row>
    <row r="91" spans="1:2" x14ac:dyDescent="0.25">
      <c r="A91" s="7"/>
      <c r="B91" s="7"/>
    </row>
    <row r="92" spans="1:2" x14ac:dyDescent="0.25">
      <c r="A92" s="7"/>
      <c r="B92" s="7"/>
    </row>
    <row r="93" spans="1:2" x14ac:dyDescent="0.25">
      <c r="A93" s="7"/>
      <c r="B93" s="7"/>
    </row>
    <row r="94" spans="1:2" x14ac:dyDescent="0.25">
      <c r="A94" s="7"/>
      <c r="B94" s="7"/>
    </row>
    <row r="95" spans="1:2" x14ac:dyDescent="0.25">
      <c r="A95" s="7"/>
      <c r="B95" s="7"/>
    </row>
    <row r="96" spans="1:2" x14ac:dyDescent="0.25">
      <c r="A96" s="7"/>
      <c r="B96" s="7"/>
    </row>
    <row r="97" spans="1:2" x14ac:dyDescent="0.25">
      <c r="A97" s="7"/>
      <c r="B97" s="7"/>
    </row>
    <row r="98" spans="1:2" x14ac:dyDescent="0.25">
      <c r="A98" s="7"/>
      <c r="B98" s="7"/>
    </row>
    <row r="99" spans="1:2" x14ac:dyDescent="0.25">
      <c r="A99" s="7"/>
      <c r="B99" s="7"/>
    </row>
    <row r="100" spans="1:2" x14ac:dyDescent="0.25">
      <c r="A100" s="7"/>
      <c r="B100" s="7"/>
    </row>
    <row r="101" spans="1:2" x14ac:dyDescent="0.25">
      <c r="A101" s="7"/>
      <c r="B101" s="7"/>
    </row>
    <row r="102" spans="1:2" x14ac:dyDescent="0.25">
      <c r="A102" s="7"/>
      <c r="B102" s="7"/>
    </row>
    <row r="103" spans="1:2" x14ac:dyDescent="0.25">
      <c r="A103" s="7"/>
      <c r="B103" s="7"/>
    </row>
    <row r="104" spans="1:2" x14ac:dyDescent="0.25">
      <c r="A104" s="7"/>
      <c r="B104" s="7"/>
    </row>
    <row r="105" spans="1:2" x14ac:dyDescent="0.25">
      <c r="A105" s="7"/>
      <c r="B105" s="7"/>
    </row>
    <row r="106" spans="1:2" x14ac:dyDescent="0.25">
      <c r="A106" s="7"/>
      <c r="B106" s="7"/>
    </row>
    <row r="107" spans="1:2" x14ac:dyDescent="0.25">
      <c r="A107" s="7"/>
      <c r="B107" s="7"/>
    </row>
    <row r="108" spans="1:2" x14ac:dyDescent="0.25">
      <c r="A108" s="7"/>
      <c r="B108" s="7"/>
    </row>
    <row r="109" spans="1:2" x14ac:dyDescent="0.25">
      <c r="A109" s="7"/>
      <c r="B109" s="7"/>
    </row>
    <row r="110" spans="1:2" x14ac:dyDescent="0.25">
      <c r="A110" s="7"/>
      <c r="B110" s="7"/>
    </row>
    <row r="111" spans="1:2" x14ac:dyDescent="0.25">
      <c r="A111" s="7"/>
      <c r="B111" s="7"/>
    </row>
    <row r="112" spans="1:2" x14ac:dyDescent="0.25">
      <c r="A112" s="7"/>
      <c r="B112" s="7"/>
    </row>
    <row r="113" spans="1:2" x14ac:dyDescent="0.25">
      <c r="A113" s="7"/>
      <c r="B113" s="7"/>
    </row>
    <row r="114" spans="1:2" x14ac:dyDescent="0.25">
      <c r="A114" s="7"/>
      <c r="B114" s="7"/>
    </row>
    <row r="115" spans="1:2" x14ac:dyDescent="0.25">
      <c r="A115" s="7"/>
      <c r="B115" s="7"/>
    </row>
    <row r="116" spans="1:2" x14ac:dyDescent="0.25">
      <c r="A116" s="7"/>
      <c r="B116" s="7"/>
    </row>
    <row r="117" spans="1:2" x14ac:dyDescent="0.25">
      <c r="A117" s="7"/>
      <c r="B117" s="7"/>
    </row>
    <row r="118" spans="1:2" x14ac:dyDescent="0.25">
      <c r="A118" s="7"/>
      <c r="B118" s="7"/>
    </row>
  </sheetData>
  <mergeCells count="1">
    <mergeCell ref="F2:J2"/>
  </mergeCells>
  <conditionalFormatting sqref="G4">
    <cfRule type="cellIs" dxfId="11" priority="3" operator="notEqual">
      <formula>H4</formula>
    </cfRule>
    <cfRule type="cellIs" dxfId="10" priority="4" operator="equal">
      <formula>H4</formula>
    </cfRule>
  </conditionalFormatting>
  <conditionalFormatting sqref="G5:G32">
    <cfRule type="cellIs" dxfId="9" priority="1" operator="notEqual">
      <formula>H5</formula>
    </cfRule>
    <cfRule type="cellIs" dxfId="8" priority="2" operator="equal">
      <formula>H5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workbookViewId="0">
      <selection sqref="A1:B118"/>
    </sheetView>
  </sheetViews>
  <sheetFormatPr defaultRowHeight="15" x14ac:dyDescent="0.25"/>
  <cols>
    <col min="1" max="1" width="38.28515625" bestFit="1" customWidth="1"/>
    <col min="2" max="2" width="11" bestFit="1" customWidth="1"/>
    <col min="6" max="6" width="5.7109375" bestFit="1" customWidth="1"/>
    <col min="7" max="7" width="12" bestFit="1" customWidth="1"/>
    <col min="8" max="8" width="7.5703125" hidden="1" customWidth="1"/>
    <col min="9" max="9" width="12" bestFit="1" customWidth="1"/>
    <col min="10" max="10" width="19.28515625" bestFit="1" customWidth="1"/>
  </cols>
  <sheetData>
    <row r="1" spans="1:10" x14ac:dyDescent="0.25">
      <c r="A1" s="7"/>
      <c r="B1" s="7"/>
    </row>
    <row r="2" spans="1:10" x14ac:dyDescent="0.25">
      <c r="A2" s="7"/>
      <c r="B2" s="7"/>
      <c r="F2" s="35" t="s">
        <v>8</v>
      </c>
      <c r="G2" s="35"/>
      <c r="H2" s="35"/>
      <c r="I2" s="35"/>
      <c r="J2" s="35"/>
    </row>
    <row r="3" spans="1:10" x14ac:dyDescent="0.25">
      <c r="A3" s="7"/>
      <c r="B3" s="7"/>
      <c r="F3" s="8" t="s">
        <v>4</v>
      </c>
      <c r="G3" s="8" t="s">
        <v>5</v>
      </c>
      <c r="H3" s="8"/>
      <c r="I3" s="8" t="s">
        <v>6</v>
      </c>
      <c r="J3" s="8" t="s">
        <v>7</v>
      </c>
    </row>
    <row r="4" spans="1:10" x14ac:dyDescent="0.25">
      <c r="A4" s="7"/>
      <c r="B4" s="7"/>
      <c r="F4" s="8">
        <v>1</v>
      </c>
      <c r="G4" s="8">
        <f>A5</f>
        <v>0</v>
      </c>
      <c r="H4" s="9">
        <v>0</v>
      </c>
      <c r="I4" s="9">
        <v>0</v>
      </c>
      <c r="J4" s="10">
        <f>B5</f>
        <v>0</v>
      </c>
    </row>
    <row r="5" spans="1:10" x14ac:dyDescent="0.25">
      <c r="A5" s="7"/>
      <c r="B5" s="7"/>
      <c r="F5" s="8">
        <v>2</v>
      </c>
      <c r="G5" s="8">
        <f>A49</f>
        <v>0</v>
      </c>
      <c r="H5" s="9">
        <v>3.81E-3</v>
      </c>
      <c r="I5" s="9">
        <v>6.0900499999999996E-3</v>
      </c>
      <c r="J5" s="10">
        <f>B49</f>
        <v>0</v>
      </c>
    </row>
    <row r="6" spans="1:10" x14ac:dyDescent="0.25">
      <c r="A6" s="7"/>
      <c r="B6" s="7"/>
      <c r="F6" s="8">
        <v>3</v>
      </c>
      <c r="G6" s="8">
        <f>A93</f>
        <v>0</v>
      </c>
      <c r="H6" s="9">
        <v>7.62E-3</v>
      </c>
      <c r="I6" s="9">
        <v>9.3926099999999992E-3</v>
      </c>
      <c r="J6" s="10">
        <f>B93</f>
        <v>0</v>
      </c>
    </row>
    <row r="7" spans="1:10" x14ac:dyDescent="0.25">
      <c r="A7" s="7"/>
      <c r="B7" s="7"/>
      <c r="F7" s="8">
        <v>4</v>
      </c>
      <c r="G7" s="8">
        <f>A97</f>
        <v>0</v>
      </c>
      <c r="H7" s="9">
        <v>1.52E-2</v>
      </c>
      <c r="I7" s="9">
        <v>1.40132E-2</v>
      </c>
      <c r="J7" s="10">
        <f>B97</f>
        <v>0</v>
      </c>
    </row>
    <row r="8" spans="1:10" x14ac:dyDescent="0.25">
      <c r="A8" s="7"/>
      <c r="B8" s="7"/>
      <c r="F8" s="8">
        <v>5</v>
      </c>
      <c r="G8" s="8">
        <f>A101</f>
        <v>0</v>
      </c>
      <c r="H8" s="9">
        <v>2.2859999999999998E-2</v>
      </c>
      <c r="I8" s="9">
        <v>1.71188E-2</v>
      </c>
      <c r="J8" s="10">
        <f>B101</f>
        <v>0</v>
      </c>
    </row>
    <row r="9" spans="1:10" x14ac:dyDescent="0.25">
      <c r="A9" s="7"/>
      <c r="B9" s="7"/>
      <c r="F9" s="8">
        <v>6</v>
      </c>
      <c r="G9" s="8">
        <f>A105</f>
        <v>0</v>
      </c>
      <c r="H9" s="9">
        <v>3.0499999999999999E-2</v>
      </c>
      <c r="I9" s="9">
        <v>1.9694199999999999E-2</v>
      </c>
      <c r="J9" s="10">
        <f>B105</f>
        <v>0</v>
      </c>
    </row>
    <row r="10" spans="1:10" x14ac:dyDescent="0.25">
      <c r="A10" s="7"/>
      <c r="B10" s="7"/>
      <c r="F10" s="8">
        <v>7</v>
      </c>
      <c r="G10" s="8">
        <f>A109</f>
        <v>0</v>
      </c>
      <c r="H10" s="9">
        <v>4.5719999999999997E-2</v>
      </c>
      <c r="I10" s="9">
        <v>2.35573E-2</v>
      </c>
      <c r="J10" s="10">
        <f>B109</f>
        <v>0</v>
      </c>
    </row>
    <row r="11" spans="1:10" x14ac:dyDescent="0.25">
      <c r="A11" s="7"/>
      <c r="B11" s="7"/>
      <c r="F11" s="8">
        <v>8</v>
      </c>
      <c r="G11" s="8">
        <f>A113</f>
        <v>0</v>
      </c>
      <c r="H11" s="9">
        <v>6.0999999999999999E-2</v>
      </c>
      <c r="I11" s="9">
        <v>2.6132699999999998E-2</v>
      </c>
      <c r="J11" s="10">
        <f>B113</f>
        <v>0</v>
      </c>
    </row>
    <row r="12" spans="1:10" x14ac:dyDescent="0.25">
      <c r="A12" s="7"/>
      <c r="B12" s="7"/>
      <c r="F12" s="8">
        <v>9</v>
      </c>
      <c r="G12" s="8">
        <f>A117</f>
        <v>0</v>
      </c>
      <c r="H12" s="9">
        <v>9.1439999999999994E-2</v>
      </c>
      <c r="I12" s="9">
        <v>2.8177799999999999E-2</v>
      </c>
      <c r="J12" s="10">
        <f>B117</f>
        <v>0</v>
      </c>
    </row>
    <row r="13" spans="1:10" x14ac:dyDescent="0.25">
      <c r="A13" s="7"/>
      <c r="B13" s="7"/>
      <c r="F13" s="8">
        <v>10</v>
      </c>
      <c r="G13" s="8">
        <f>A9</f>
        <v>0</v>
      </c>
      <c r="H13" s="9">
        <v>0.122</v>
      </c>
      <c r="I13" s="9">
        <v>2.8329300000000002E-2</v>
      </c>
      <c r="J13" s="10">
        <f>B9</f>
        <v>0</v>
      </c>
    </row>
    <row r="14" spans="1:10" x14ac:dyDescent="0.25">
      <c r="A14" s="7"/>
      <c r="B14" s="7"/>
      <c r="F14" s="8">
        <v>11</v>
      </c>
      <c r="G14" s="8">
        <f>A13</f>
        <v>0</v>
      </c>
      <c r="H14" s="9">
        <v>0.15240000000000001</v>
      </c>
      <c r="I14" s="9">
        <v>2.6738600000000001E-2</v>
      </c>
      <c r="J14" s="10">
        <f>B13</f>
        <v>0</v>
      </c>
    </row>
    <row r="15" spans="1:10" x14ac:dyDescent="0.25">
      <c r="A15" s="7"/>
      <c r="B15" s="7"/>
      <c r="F15" s="8">
        <v>12</v>
      </c>
      <c r="G15" s="8">
        <f>A17</f>
        <v>0</v>
      </c>
      <c r="H15" s="9">
        <v>0.183</v>
      </c>
      <c r="I15" s="9">
        <v>2.3708799999999999E-2</v>
      </c>
      <c r="J15" s="10">
        <f>B17</f>
        <v>0</v>
      </c>
    </row>
    <row r="16" spans="1:10" x14ac:dyDescent="0.25">
      <c r="A16" s="7"/>
      <c r="B16" s="7"/>
      <c r="F16" s="8">
        <v>13</v>
      </c>
      <c r="G16" s="8">
        <f>A21</f>
        <v>0</v>
      </c>
      <c r="H16" s="9">
        <v>0.21335999999999999</v>
      </c>
      <c r="I16" s="9">
        <v>1.9315499999999999E-2</v>
      </c>
      <c r="J16" s="10">
        <f>B21</f>
        <v>0</v>
      </c>
    </row>
    <row r="17" spans="1:10" x14ac:dyDescent="0.25">
      <c r="A17" s="7"/>
      <c r="B17" s="7"/>
      <c r="F17" s="8">
        <v>14</v>
      </c>
      <c r="G17" s="8">
        <f>A25</f>
        <v>0</v>
      </c>
      <c r="H17" s="9">
        <v>0.24399999999999999</v>
      </c>
      <c r="I17" s="9">
        <v>1.3710200000000001E-2</v>
      </c>
      <c r="J17" s="10">
        <f>B25</f>
        <v>0</v>
      </c>
    </row>
    <row r="18" spans="1:10" x14ac:dyDescent="0.25">
      <c r="A18" s="7"/>
      <c r="B18" s="7"/>
      <c r="F18" s="8">
        <v>15</v>
      </c>
      <c r="G18" s="8">
        <f>A29</f>
        <v>0</v>
      </c>
      <c r="H18" s="9">
        <v>0.27432000000000001</v>
      </c>
      <c r="I18" s="9">
        <v>7.3474500000000002E-3</v>
      </c>
      <c r="J18" s="10">
        <f>B29</f>
        <v>0</v>
      </c>
    </row>
    <row r="19" spans="1:10" x14ac:dyDescent="0.25">
      <c r="A19" s="7"/>
      <c r="B19" s="7"/>
      <c r="F19" s="8">
        <v>16</v>
      </c>
      <c r="G19" s="8">
        <f>A33</f>
        <v>0</v>
      </c>
      <c r="H19" s="9">
        <v>0.27432000000000001</v>
      </c>
      <c r="I19" s="9">
        <v>-1.21952E-3</v>
      </c>
      <c r="J19" s="10">
        <f>B33</f>
        <v>0</v>
      </c>
    </row>
    <row r="20" spans="1:10" x14ac:dyDescent="0.25">
      <c r="A20" s="7"/>
      <c r="B20" s="7"/>
      <c r="F20" s="8">
        <v>17</v>
      </c>
      <c r="G20" s="8">
        <f>A37</f>
        <v>0</v>
      </c>
      <c r="H20" s="9">
        <v>0.24399999999999999</v>
      </c>
      <c r="I20" s="9">
        <v>-2.2345300000000002E-3</v>
      </c>
      <c r="J20" s="10">
        <f>B37</f>
        <v>0</v>
      </c>
    </row>
    <row r="21" spans="1:10" x14ac:dyDescent="0.25">
      <c r="A21" s="7"/>
      <c r="B21" s="7"/>
      <c r="F21" s="8">
        <v>18</v>
      </c>
      <c r="G21" s="8">
        <f>A41</f>
        <v>0</v>
      </c>
      <c r="H21" s="9">
        <v>0.21335999999999999</v>
      </c>
      <c r="I21" s="9">
        <v>-3.1510700000000002E-3</v>
      </c>
      <c r="J21" s="10">
        <f>B41</f>
        <v>0</v>
      </c>
    </row>
    <row r="22" spans="1:10" x14ac:dyDescent="0.25">
      <c r="A22" s="7"/>
      <c r="B22" s="7"/>
      <c r="F22" s="8">
        <v>19</v>
      </c>
      <c r="G22" s="8">
        <f>A45</f>
        <v>0</v>
      </c>
      <c r="H22" s="9">
        <v>0.183</v>
      </c>
      <c r="I22" s="9">
        <v>-4.2115299999999998E-3</v>
      </c>
      <c r="J22" s="10">
        <f>B45</f>
        <v>0</v>
      </c>
    </row>
    <row r="23" spans="1:10" x14ac:dyDescent="0.25">
      <c r="A23" s="7"/>
      <c r="B23" s="7"/>
      <c r="F23" s="8">
        <v>20</v>
      </c>
      <c r="G23" s="8">
        <f>A53</f>
        <v>0</v>
      </c>
      <c r="H23" s="9">
        <v>0.15240000000000001</v>
      </c>
      <c r="I23" s="9">
        <v>-5.4537800000000001E-3</v>
      </c>
      <c r="J23" s="10">
        <f>B53</f>
        <v>0</v>
      </c>
    </row>
    <row r="24" spans="1:10" x14ac:dyDescent="0.25">
      <c r="A24" s="7"/>
      <c r="B24" s="7"/>
      <c r="F24" s="8">
        <v>21</v>
      </c>
      <c r="G24" s="8">
        <f>A57</f>
        <v>0</v>
      </c>
      <c r="H24" s="9">
        <v>0.122</v>
      </c>
      <c r="I24" s="9">
        <v>-6.7035999999999997E-3</v>
      </c>
      <c r="J24" s="10">
        <f>B57</f>
        <v>0</v>
      </c>
    </row>
    <row r="25" spans="1:10" x14ac:dyDescent="0.25">
      <c r="A25" s="7"/>
      <c r="B25" s="7"/>
      <c r="F25" s="8">
        <v>22</v>
      </c>
      <c r="G25" s="8">
        <f>A61</f>
        <v>0</v>
      </c>
      <c r="H25" s="9">
        <v>9.1439999999999994E-2</v>
      </c>
      <c r="I25" s="9">
        <v>-7.5443899999999998E-3</v>
      </c>
      <c r="J25" s="10">
        <f>B61</f>
        <v>0</v>
      </c>
    </row>
    <row r="26" spans="1:10" x14ac:dyDescent="0.25">
      <c r="A26" s="7"/>
      <c r="B26" s="7"/>
      <c r="F26" s="8">
        <v>23</v>
      </c>
      <c r="G26" s="8">
        <f>A65</f>
        <v>0</v>
      </c>
      <c r="H26" s="9">
        <v>6.0999999999999999E-2</v>
      </c>
      <c r="I26" s="9">
        <v>-8.4836500000000006E-3</v>
      </c>
      <c r="J26" s="10">
        <f>B65</f>
        <v>0</v>
      </c>
    </row>
    <row r="27" spans="1:10" x14ac:dyDescent="0.25">
      <c r="A27" s="7"/>
      <c r="B27" s="7"/>
      <c r="F27" s="8">
        <v>24</v>
      </c>
      <c r="G27" s="8">
        <f>A69</f>
        <v>0</v>
      </c>
      <c r="H27" s="9">
        <v>4.5719999999999997E-2</v>
      </c>
      <c r="I27" s="9">
        <v>-8.7108900000000006E-3</v>
      </c>
      <c r="J27" s="10">
        <f>B69</f>
        <v>0</v>
      </c>
    </row>
    <row r="28" spans="1:10" x14ac:dyDescent="0.25">
      <c r="A28" s="7"/>
      <c r="B28" s="7"/>
      <c r="F28" s="8">
        <v>25</v>
      </c>
      <c r="G28" s="8">
        <f>A73</f>
        <v>0</v>
      </c>
      <c r="H28" s="9">
        <v>3.0499999999999999E-2</v>
      </c>
      <c r="I28" s="9">
        <v>-8.3321599999999999E-3</v>
      </c>
      <c r="J28" s="10">
        <f>B73</f>
        <v>0</v>
      </c>
    </row>
    <row r="29" spans="1:10" x14ac:dyDescent="0.25">
      <c r="A29" s="7"/>
      <c r="B29" s="7"/>
      <c r="F29" s="8">
        <v>26</v>
      </c>
      <c r="G29" s="8">
        <f>A77</f>
        <v>0</v>
      </c>
      <c r="H29" s="9">
        <v>2.2859999999999998E-2</v>
      </c>
      <c r="I29" s="9">
        <v>-7.9534199999999992E-3</v>
      </c>
      <c r="J29" s="10">
        <f>B77</f>
        <v>0</v>
      </c>
    </row>
    <row r="30" spans="1:10" x14ac:dyDescent="0.25">
      <c r="A30" s="7"/>
      <c r="B30" s="7"/>
      <c r="F30" s="8">
        <v>27</v>
      </c>
      <c r="G30" s="8">
        <f>A81</f>
        <v>0</v>
      </c>
      <c r="H30" s="9">
        <v>1.52E-2</v>
      </c>
      <c r="I30" s="9">
        <v>-7.2716999999999999E-3</v>
      </c>
      <c r="J30" s="10">
        <f>B81</f>
        <v>0</v>
      </c>
    </row>
    <row r="31" spans="1:10" x14ac:dyDescent="0.25">
      <c r="A31" s="7"/>
      <c r="B31" s="7"/>
      <c r="F31" s="8">
        <v>28</v>
      </c>
      <c r="G31" s="8">
        <f>A85</f>
        <v>0</v>
      </c>
      <c r="H31" s="9">
        <v>7.62E-3</v>
      </c>
      <c r="I31" s="9">
        <v>-5.9612800000000002E-3</v>
      </c>
      <c r="J31" s="10">
        <f>B85</f>
        <v>0</v>
      </c>
    </row>
    <row r="32" spans="1:10" x14ac:dyDescent="0.25">
      <c r="A32" s="7"/>
      <c r="B32" s="7"/>
      <c r="F32" s="8">
        <v>29</v>
      </c>
      <c r="G32" s="8">
        <f>A89</f>
        <v>0</v>
      </c>
      <c r="H32" s="9">
        <v>3.81E-3</v>
      </c>
      <c r="I32" s="9">
        <v>-4.6735800000000001E-3</v>
      </c>
      <c r="J32" s="10">
        <f>B89</f>
        <v>0</v>
      </c>
    </row>
    <row r="33" spans="1:2" x14ac:dyDescent="0.25">
      <c r="A33" s="7"/>
      <c r="B33" s="7"/>
    </row>
    <row r="34" spans="1:2" x14ac:dyDescent="0.25">
      <c r="A34" s="7"/>
      <c r="B34" s="7"/>
    </row>
    <row r="35" spans="1:2" x14ac:dyDescent="0.25">
      <c r="A35" s="7"/>
      <c r="B35" s="7"/>
    </row>
    <row r="36" spans="1:2" x14ac:dyDescent="0.25">
      <c r="A36" s="7"/>
      <c r="B36" s="7"/>
    </row>
    <row r="37" spans="1:2" x14ac:dyDescent="0.25">
      <c r="A37" s="7"/>
      <c r="B37" s="7"/>
    </row>
    <row r="38" spans="1:2" x14ac:dyDescent="0.25">
      <c r="A38" s="7"/>
      <c r="B38" s="7"/>
    </row>
    <row r="39" spans="1:2" x14ac:dyDescent="0.25">
      <c r="A39" s="7"/>
      <c r="B39" s="7"/>
    </row>
    <row r="40" spans="1:2" x14ac:dyDescent="0.25">
      <c r="A40" s="7"/>
      <c r="B40" s="7"/>
    </row>
    <row r="41" spans="1:2" x14ac:dyDescent="0.25">
      <c r="A41" s="7"/>
      <c r="B41" s="7"/>
    </row>
    <row r="42" spans="1:2" x14ac:dyDescent="0.25">
      <c r="A42" s="7"/>
      <c r="B42" s="7"/>
    </row>
    <row r="43" spans="1:2" x14ac:dyDescent="0.25">
      <c r="A43" s="7"/>
      <c r="B43" s="7"/>
    </row>
    <row r="44" spans="1:2" x14ac:dyDescent="0.25">
      <c r="A44" s="7"/>
      <c r="B44" s="7"/>
    </row>
    <row r="45" spans="1:2" x14ac:dyDescent="0.25">
      <c r="A45" s="7"/>
      <c r="B45" s="7"/>
    </row>
    <row r="46" spans="1:2" x14ac:dyDescent="0.25">
      <c r="A46" s="7"/>
      <c r="B46" s="7"/>
    </row>
    <row r="47" spans="1:2" x14ac:dyDescent="0.25">
      <c r="A47" s="7"/>
      <c r="B47" s="7"/>
    </row>
    <row r="48" spans="1:2" x14ac:dyDescent="0.25">
      <c r="A48" s="7"/>
      <c r="B48" s="7"/>
    </row>
    <row r="49" spans="1:2" x14ac:dyDescent="0.25">
      <c r="A49" s="7"/>
      <c r="B49" s="7"/>
    </row>
    <row r="50" spans="1:2" x14ac:dyDescent="0.25">
      <c r="A50" s="7"/>
      <c r="B50" s="7"/>
    </row>
    <row r="51" spans="1:2" x14ac:dyDescent="0.25">
      <c r="A51" s="7"/>
      <c r="B51" s="7"/>
    </row>
    <row r="52" spans="1:2" x14ac:dyDescent="0.25">
      <c r="A52" s="7"/>
      <c r="B52" s="7"/>
    </row>
    <row r="53" spans="1:2" x14ac:dyDescent="0.25">
      <c r="A53" s="7"/>
      <c r="B53" s="7"/>
    </row>
    <row r="54" spans="1:2" x14ac:dyDescent="0.25">
      <c r="A54" s="7"/>
      <c r="B54" s="7"/>
    </row>
    <row r="55" spans="1:2" x14ac:dyDescent="0.25">
      <c r="A55" s="7"/>
      <c r="B55" s="7"/>
    </row>
    <row r="56" spans="1:2" x14ac:dyDescent="0.25">
      <c r="A56" s="7"/>
      <c r="B56" s="7"/>
    </row>
    <row r="57" spans="1:2" x14ac:dyDescent="0.25">
      <c r="A57" s="7"/>
      <c r="B57" s="7"/>
    </row>
    <row r="58" spans="1:2" x14ac:dyDescent="0.25">
      <c r="A58" s="7"/>
      <c r="B58" s="7"/>
    </row>
    <row r="59" spans="1:2" x14ac:dyDescent="0.25">
      <c r="A59" s="7"/>
      <c r="B59" s="7"/>
    </row>
    <row r="60" spans="1:2" x14ac:dyDescent="0.25">
      <c r="A60" s="7"/>
      <c r="B60" s="7"/>
    </row>
    <row r="61" spans="1:2" x14ac:dyDescent="0.25">
      <c r="A61" s="7"/>
      <c r="B61" s="7"/>
    </row>
    <row r="62" spans="1:2" x14ac:dyDescent="0.25">
      <c r="A62" s="7"/>
      <c r="B62" s="7"/>
    </row>
    <row r="63" spans="1:2" x14ac:dyDescent="0.25">
      <c r="A63" s="7"/>
      <c r="B63" s="7"/>
    </row>
    <row r="64" spans="1:2" x14ac:dyDescent="0.25">
      <c r="A64" s="7"/>
      <c r="B64" s="7"/>
    </row>
    <row r="65" spans="1:2" x14ac:dyDescent="0.25">
      <c r="A65" s="7"/>
      <c r="B65" s="7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s="7"/>
      <c r="B69" s="7"/>
    </row>
    <row r="70" spans="1:2" x14ac:dyDescent="0.25">
      <c r="A70" s="7"/>
      <c r="B70" s="7"/>
    </row>
    <row r="71" spans="1:2" x14ac:dyDescent="0.25">
      <c r="A71" s="7"/>
      <c r="B71" s="7"/>
    </row>
    <row r="72" spans="1:2" x14ac:dyDescent="0.25">
      <c r="A72" s="7"/>
      <c r="B72" s="7"/>
    </row>
    <row r="73" spans="1:2" x14ac:dyDescent="0.25">
      <c r="A73" s="7"/>
      <c r="B73" s="7"/>
    </row>
    <row r="74" spans="1:2" x14ac:dyDescent="0.25">
      <c r="A74" s="7"/>
      <c r="B74" s="7"/>
    </row>
    <row r="75" spans="1:2" x14ac:dyDescent="0.25">
      <c r="A75" s="7"/>
      <c r="B75" s="7"/>
    </row>
    <row r="76" spans="1:2" x14ac:dyDescent="0.25">
      <c r="A76" s="7"/>
      <c r="B76" s="7"/>
    </row>
    <row r="77" spans="1:2" x14ac:dyDescent="0.25">
      <c r="A77" s="7"/>
      <c r="B77" s="7"/>
    </row>
    <row r="78" spans="1:2" x14ac:dyDescent="0.25">
      <c r="A78" s="7"/>
      <c r="B78" s="7"/>
    </row>
    <row r="79" spans="1:2" x14ac:dyDescent="0.25">
      <c r="A79" s="7"/>
      <c r="B79" s="7"/>
    </row>
    <row r="80" spans="1:2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  <c r="B85" s="7"/>
    </row>
    <row r="86" spans="1:2" x14ac:dyDescent="0.25">
      <c r="A86" s="7"/>
      <c r="B86" s="7"/>
    </row>
    <row r="87" spans="1:2" x14ac:dyDescent="0.25">
      <c r="A87" s="7"/>
      <c r="B87" s="7"/>
    </row>
    <row r="88" spans="1:2" x14ac:dyDescent="0.25">
      <c r="A88" s="7"/>
      <c r="B88" s="7"/>
    </row>
    <row r="89" spans="1:2" x14ac:dyDescent="0.25">
      <c r="A89" s="7"/>
      <c r="B89" s="7"/>
    </row>
    <row r="90" spans="1:2" x14ac:dyDescent="0.25">
      <c r="A90" s="7"/>
      <c r="B90" s="7"/>
    </row>
    <row r="91" spans="1:2" x14ac:dyDescent="0.25">
      <c r="A91" s="7"/>
      <c r="B91" s="7"/>
    </row>
    <row r="92" spans="1:2" x14ac:dyDescent="0.25">
      <c r="A92" s="7"/>
      <c r="B92" s="7"/>
    </row>
    <row r="93" spans="1:2" x14ac:dyDescent="0.25">
      <c r="A93" s="7"/>
      <c r="B93" s="7"/>
    </row>
    <row r="94" spans="1:2" x14ac:dyDescent="0.25">
      <c r="A94" s="7"/>
      <c r="B94" s="7"/>
    </row>
    <row r="95" spans="1:2" x14ac:dyDescent="0.25">
      <c r="A95" s="7"/>
      <c r="B95" s="7"/>
    </row>
    <row r="96" spans="1:2" x14ac:dyDescent="0.25">
      <c r="A96" s="7"/>
      <c r="B96" s="7"/>
    </row>
    <row r="97" spans="1:2" x14ac:dyDescent="0.25">
      <c r="A97" s="7"/>
      <c r="B97" s="7"/>
    </row>
    <row r="98" spans="1:2" x14ac:dyDescent="0.25">
      <c r="A98" s="7"/>
      <c r="B98" s="7"/>
    </row>
    <row r="99" spans="1:2" x14ac:dyDescent="0.25">
      <c r="A99" s="7"/>
      <c r="B99" s="7"/>
    </row>
    <row r="100" spans="1:2" x14ac:dyDescent="0.25">
      <c r="A100" s="7"/>
      <c r="B100" s="7"/>
    </row>
    <row r="101" spans="1:2" x14ac:dyDescent="0.25">
      <c r="A101" s="7"/>
      <c r="B101" s="7"/>
    </row>
    <row r="102" spans="1:2" x14ac:dyDescent="0.25">
      <c r="A102" s="7"/>
      <c r="B102" s="7"/>
    </row>
    <row r="103" spans="1:2" x14ac:dyDescent="0.25">
      <c r="A103" s="7"/>
      <c r="B103" s="7"/>
    </row>
    <row r="104" spans="1:2" x14ac:dyDescent="0.25">
      <c r="A104" s="7"/>
      <c r="B104" s="7"/>
    </row>
    <row r="105" spans="1:2" x14ac:dyDescent="0.25">
      <c r="A105" s="7"/>
      <c r="B105" s="7"/>
    </row>
    <row r="106" spans="1:2" x14ac:dyDescent="0.25">
      <c r="A106" s="7"/>
      <c r="B106" s="7"/>
    </row>
    <row r="107" spans="1:2" x14ac:dyDescent="0.25">
      <c r="A107" s="7"/>
      <c r="B107" s="7"/>
    </row>
    <row r="108" spans="1:2" x14ac:dyDescent="0.25">
      <c r="A108" s="7"/>
      <c r="B108" s="7"/>
    </row>
    <row r="109" spans="1:2" x14ac:dyDescent="0.25">
      <c r="A109" s="7"/>
      <c r="B109" s="7"/>
    </row>
    <row r="110" spans="1:2" x14ac:dyDescent="0.25">
      <c r="A110" s="7"/>
      <c r="B110" s="7"/>
    </row>
    <row r="111" spans="1:2" x14ac:dyDescent="0.25">
      <c r="A111" s="7"/>
      <c r="B111" s="7"/>
    </row>
    <row r="112" spans="1:2" x14ac:dyDescent="0.25">
      <c r="A112" s="7"/>
      <c r="B112" s="7"/>
    </row>
    <row r="113" spans="1:2" x14ac:dyDescent="0.25">
      <c r="A113" s="7"/>
      <c r="B113" s="7"/>
    </row>
    <row r="114" spans="1:2" x14ac:dyDescent="0.25">
      <c r="A114" s="7"/>
      <c r="B114" s="7"/>
    </row>
    <row r="115" spans="1:2" x14ac:dyDescent="0.25">
      <c r="A115" s="7"/>
      <c r="B115" s="7"/>
    </row>
    <row r="116" spans="1:2" x14ac:dyDescent="0.25">
      <c r="A116" s="7"/>
      <c r="B116" s="7"/>
    </row>
    <row r="117" spans="1:2" x14ac:dyDescent="0.25">
      <c r="A117" s="7"/>
      <c r="B117" s="7"/>
    </row>
    <row r="118" spans="1:2" x14ac:dyDescent="0.25">
      <c r="A118" s="7"/>
      <c r="B118" s="7"/>
    </row>
  </sheetData>
  <mergeCells count="1">
    <mergeCell ref="F2:J2"/>
  </mergeCells>
  <conditionalFormatting sqref="G4">
    <cfRule type="cellIs" dxfId="7" priority="3" operator="notEqual">
      <formula>H4</formula>
    </cfRule>
    <cfRule type="cellIs" dxfId="6" priority="4" operator="equal">
      <formula>H4</formula>
    </cfRule>
  </conditionalFormatting>
  <conditionalFormatting sqref="G5:G32">
    <cfRule type="cellIs" dxfId="5" priority="1" operator="notEqual">
      <formula>H5</formula>
    </cfRule>
    <cfRule type="cellIs" dxfId="4" priority="2" operator="equal">
      <formula>H5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topLeftCell="A97" workbookViewId="0">
      <selection activeCell="G123" sqref="G123"/>
    </sheetView>
  </sheetViews>
  <sheetFormatPr defaultRowHeight="15" x14ac:dyDescent="0.25"/>
  <cols>
    <col min="1" max="1" width="38.28515625" bestFit="1" customWidth="1"/>
    <col min="2" max="2" width="11" bestFit="1" customWidth="1"/>
    <col min="6" max="6" width="5.7109375" bestFit="1" customWidth="1"/>
    <col min="7" max="7" width="12" bestFit="1" customWidth="1"/>
    <col min="8" max="8" width="7.5703125" hidden="1" customWidth="1"/>
    <col min="9" max="9" width="12" bestFit="1" customWidth="1"/>
    <col min="10" max="10" width="19.28515625" bestFit="1" customWidth="1"/>
  </cols>
  <sheetData>
    <row r="1" spans="1:10" x14ac:dyDescent="0.25">
      <c r="A1" s="7"/>
      <c r="B1" s="7"/>
    </row>
    <row r="2" spans="1:10" x14ac:dyDescent="0.25">
      <c r="A2" s="7"/>
      <c r="B2" s="7"/>
      <c r="F2" s="35" t="s">
        <v>8</v>
      </c>
      <c r="G2" s="35"/>
      <c r="H2" s="35"/>
      <c r="I2" s="35"/>
      <c r="J2" s="35"/>
    </row>
    <row r="3" spans="1:10" x14ac:dyDescent="0.25">
      <c r="A3" s="7"/>
      <c r="B3" s="7"/>
      <c r="F3" s="8" t="s">
        <v>4</v>
      </c>
      <c r="G3" s="8" t="s">
        <v>5</v>
      </c>
      <c r="H3" s="8"/>
      <c r="I3" s="8" t="s">
        <v>6</v>
      </c>
      <c r="J3" s="8" t="s">
        <v>7</v>
      </c>
    </row>
    <row r="4" spans="1:10" x14ac:dyDescent="0.25">
      <c r="A4" s="7"/>
      <c r="B4" s="7"/>
      <c r="F4" s="8">
        <v>1</v>
      </c>
      <c r="G4" s="8">
        <f>A5</f>
        <v>0</v>
      </c>
      <c r="H4" s="9">
        <v>0</v>
      </c>
      <c r="I4" s="9">
        <v>0</v>
      </c>
      <c r="J4" s="10">
        <f>B5</f>
        <v>0</v>
      </c>
    </row>
    <row r="5" spans="1:10" x14ac:dyDescent="0.25">
      <c r="A5" s="7"/>
      <c r="B5" s="7"/>
      <c r="F5" s="8">
        <v>2</v>
      </c>
      <c r="G5" s="8">
        <f>A49</f>
        <v>0</v>
      </c>
      <c r="H5" s="9">
        <v>3.81E-3</v>
      </c>
      <c r="I5" s="9">
        <v>6.0900499999999996E-3</v>
      </c>
      <c r="J5" s="10">
        <f>B49</f>
        <v>0</v>
      </c>
    </row>
    <row r="6" spans="1:10" x14ac:dyDescent="0.25">
      <c r="A6" s="7"/>
      <c r="B6" s="7"/>
      <c r="F6" s="8">
        <v>3</v>
      </c>
      <c r="G6" s="8">
        <f>A93</f>
        <v>0</v>
      </c>
      <c r="H6" s="9">
        <v>7.62E-3</v>
      </c>
      <c r="I6" s="9">
        <v>9.3926099999999992E-3</v>
      </c>
      <c r="J6" s="10">
        <f>B93</f>
        <v>0</v>
      </c>
    </row>
    <row r="7" spans="1:10" x14ac:dyDescent="0.25">
      <c r="A7" s="7"/>
      <c r="B7" s="7"/>
      <c r="F7" s="8">
        <v>4</v>
      </c>
      <c r="G7" s="8">
        <f>A97</f>
        <v>0</v>
      </c>
      <c r="H7" s="9">
        <v>1.52E-2</v>
      </c>
      <c r="I7" s="9">
        <v>1.40132E-2</v>
      </c>
      <c r="J7" s="10">
        <f>B97</f>
        <v>0</v>
      </c>
    </row>
    <row r="8" spans="1:10" x14ac:dyDescent="0.25">
      <c r="A8" s="7"/>
      <c r="B8" s="7"/>
      <c r="F8" s="8">
        <v>5</v>
      </c>
      <c r="G8" s="8">
        <f>A101</f>
        <v>0</v>
      </c>
      <c r="H8" s="9">
        <v>2.2859999999999998E-2</v>
      </c>
      <c r="I8" s="9">
        <v>1.71188E-2</v>
      </c>
      <c r="J8" s="10">
        <f>B101</f>
        <v>0</v>
      </c>
    </row>
    <row r="9" spans="1:10" x14ac:dyDescent="0.25">
      <c r="A9" s="7"/>
      <c r="B9" s="7"/>
      <c r="F9" s="8">
        <v>6</v>
      </c>
      <c r="G9" s="8">
        <f>A105</f>
        <v>0</v>
      </c>
      <c r="H9" s="9">
        <v>3.0499999999999999E-2</v>
      </c>
      <c r="I9" s="9">
        <v>1.9694199999999999E-2</v>
      </c>
      <c r="J9" s="10">
        <f>B105</f>
        <v>0</v>
      </c>
    </row>
    <row r="10" spans="1:10" x14ac:dyDescent="0.25">
      <c r="A10" s="7"/>
      <c r="B10" s="7"/>
      <c r="F10" s="8">
        <v>7</v>
      </c>
      <c r="G10" s="8">
        <f>A109</f>
        <v>0</v>
      </c>
      <c r="H10" s="9">
        <v>4.5719999999999997E-2</v>
      </c>
      <c r="I10" s="9">
        <v>2.35573E-2</v>
      </c>
      <c r="J10" s="10">
        <f>B109</f>
        <v>0</v>
      </c>
    </row>
    <row r="11" spans="1:10" x14ac:dyDescent="0.25">
      <c r="A11" s="7"/>
      <c r="B11" s="7"/>
      <c r="F11" s="8">
        <v>8</v>
      </c>
      <c r="G11" s="8">
        <f>A113</f>
        <v>0</v>
      </c>
      <c r="H11" s="9">
        <v>6.0999999999999999E-2</v>
      </c>
      <c r="I11" s="9">
        <v>2.6132699999999998E-2</v>
      </c>
      <c r="J11" s="10">
        <f>B113</f>
        <v>0</v>
      </c>
    </row>
    <row r="12" spans="1:10" x14ac:dyDescent="0.25">
      <c r="A12" s="7"/>
      <c r="B12" s="7"/>
      <c r="F12" s="8">
        <v>9</v>
      </c>
      <c r="G12" s="8">
        <f>A117</f>
        <v>0</v>
      </c>
      <c r="H12" s="9">
        <v>9.1439999999999994E-2</v>
      </c>
      <c r="I12" s="9">
        <v>2.8177799999999999E-2</v>
      </c>
      <c r="J12" s="10">
        <f>B117</f>
        <v>0</v>
      </c>
    </row>
    <row r="13" spans="1:10" x14ac:dyDescent="0.25">
      <c r="A13" s="7"/>
      <c r="B13" s="7"/>
      <c r="F13" s="8">
        <v>10</v>
      </c>
      <c r="G13" s="8">
        <f>A9</f>
        <v>0</v>
      </c>
      <c r="H13" s="9">
        <v>0.122</v>
      </c>
      <c r="I13" s="9">
        <v>2.8329300000000002E-2</v>
      </c>
      <c r="J13" s="10">
        <f>B9</f>
        <v>0</v>
      </c>
    </row>
    <row r="14" spans="1:10" x14ac:dyDescent="0.25">
      <c r="A14" s="7"/>
      <c r="B14" s="7"/>
      <c r="F14" s="8">
        <v>11</v>
      </c>
      <c r="G14" s="8">
        <f>A13</f>
        <v>0</v>
      </c>
      <c r="H14" s="9">
        <v>0.15240000000000001</v>
      </c>
      <c r="I14" s="9">
        <v>2.6738600000000001E-2</v>
      </c>
      <c r="J14" s="10">
        <f>B13</f>
        <v>0</v>
      </c>
    </row>
    <row r="15" spans="1:10" x14ac:dyDescent="0.25">
      <c r="A15" s="7"/>
      <c r="B15" s="7"/>
      <c r="F15" s="8">
        <v>12</v>
      </c>
      <c r="G15" s="8">
        <f>A17</f>
        <v>0</v>
      </c>
      <c r="H15" s="9">
        <v>0.183</v>
      </c>
      <c r="I15" s="9">
        <v>2.3708799999999999E-2</v>
      </c>
      <c r="J15" s="10">
        <f>B17</f>
        <v>0</v>
      </c>
    </row>
    <row r="16" spans="1:10" x14ac:dyDescent="0.25">
      <c r="A16" s="7"/>
      <c r="B16" s="7"/>
      <c r="F16" s="8">
        <v>13</v>
      </c>
      <c r="G16" s="8">
        <f>A21</f>
        <v>0</v>
      </c>
      <c r="H16" s="9">
        <v>0.21335999999999999</v>
      </c>
      <c r="I16" s="9">
        <v>1.9315499999999999E-2</v>
      </c>
      <c r="J16" s="10">
        <f>B21</f>
        <v>0</v>
      </c>
    </row>
    <row r="17" spans="1:10" x14ac:dyDescent="0.25">
      <c r="A17" s="7"/>
      <c r="B17" s="7"/>
      <c r="F17" s="8">
        <v>14</v>
      </c>
      <c r="G17" s="8">
        <f>A25</f>
        <v>0</v>
      </c>
      <c r="H17" s="9">
        <v>0.24399999999999999</v>
      </c>
      <c r="I17" s="9">
        <v>1.3710200000000001E-2</v>
      </c>
      <c r="J17" s="10">
        <f>B25</f>
        <v>0</v>
      </c>
    </row>
    <row r="18" spans="1:10" x14ac:dyDescent="0.25">
      <c r="A18" s="7"/>
      <c r="B18" s="7"/>
      <c r="F18" s="8">
        <v>15</v>
      </c>
      <c r="G18" s="8">
        <f>A29</f>
        <v>0</v>
      </c>
      <c r="H18" s="9">
        <v>0.27432000000000001</v>
      </c>
      <c r="I18" s="9">
        <v>7.3474500000000002E-3</v>
      </c>
      <c r="J18" s="10">
        <f>B29</f>
        <v>0</v>
      </c>
    </row>
    <row r="19" spans="1:10" x14ac:dyDescent="0.25">
      <c r="A19" s="7"/>
      <c r="B19" s="7"/>
      <c r="F19" s="8">
        <v>16</v>
      </c>
      <c r="G19" s="8">
        <f>A33</f>
        <v>0</v>
      </c>
      <c r="H19" s="9">
        <v>0.27432000000000001</v>
      </c>
      <c r="I19" s="9">
        <v>-1.21952E-3</v>
      </c>
      <c r="J19" s="10">
        <f>B33</f>
        <v>0</v>
      </c>
    </row>
    <row r="20" spans="1:10" x14ac:dyDescent="0.25">
      <c r="A20" s="7"/>
      <c r="B20" s="7"/>
      <c r="F20" s="8">
        <v>17</v>
      </c>
      <c r="G20" s="8">
        <f>A37</f>
        <v>0</v>
      </c>
      <c r="H20" s="9">
        <v>0.24399999999999999</v>
      </c>
      <c r="I20" s="9">
        <v>-2.2345300000000002E-3</v>
      </c>
      <c r="J20" s="10">
        <f>B37</f>
        <v>0</v>
      </c>
    </row>
    <row r="21" spans="1:10" x14ac:dyDescent="0.25">
      <c r="A21" s="7"/>
      <c r="B21" s="7"/>
      <c r="F21" s="8">
        <v>18</v>
      </c>
      <c r="G21" s="8">
        <f>A41</f>
        <v>0</v>
      </c>
      <c r="H21" s="9">
        <v>0.21335999999999999</v>
      </c>
      <c r="I21" s="9">
        <v>-3.1510700000000002E-3</v>
      </c>
      <c r="J21" s="10">
        <f>B41</f>
        <v>0</v>
      </c>
    </row>
    <row r="22" spans="1:10" x14ac:dyDescent="0.25">
      <c r="A22" s="7"/>
      <c r="B22" s="7"/>
      <c r="F22" s="8">
        <v>19</v>
      </c>
      <c r="G22" s="8">
        <f>A45</f>
        <v>0</v>
      </c>
      <c r="H22" s="9">
        <v>0.183</v>
      </c>
      <c r="I22" s="9">
        <v>-4.2115299999999998E-3</v>
      </c>
      <c r="J22" s="10">
        <f>B45</f>
        <v>0</v>
      </c>
    </row>
    <row r="23" spans="1:10" x14ac:dyDescent="0.25">
      <c r="A23" s="7"/>
      <c r="B23" s="7"/>
      <c r="F23" s="8">
        <v>20</v>
      </c>
      <c r="G23" s="8">
        <f>A53</f>
        <v>0</v>
      </c>
      <c r="H23" s="9">
        <v>0.15240000000000001</v>
      </c>
      <c r="I23" s="9">
        <v>-5.4537800000000001E-3</v>
      </c>
      <c r="J23" s="10">
        <f>B53</f>
        <v>0</v>
      </c>
    </row>
    <row r="24" spans="1:10" x14ac:dyDescent="0.25">
      <c r="A24" s="7"/>
      <c r="B24" s="7"/>
      <c r="F24" s="8">
        <v>21</v>
      </c>
      <c r="G24" s="8">
        <f>A57</f>
        <v>0</v>
      </c>
      <c r="H24" s="9">
        <v>0.122</v>
      </c>
      <c r="I24" s="9">
        <v>-6.7035999999999997E-3</v>
      </c>
      <c r="J24" s="10">
        <f>B57</f>
        <v>0</v>
      </c>
    </row>
    <row r="25" spans="1:10" x14ac:dyDescent="0.25">
      <c r="A25" s="7"/>
      <c r="B25" s="7"/>
      <c r="F25" s="8">
        <v>22</v>
      </c>
      <c r="G25" s="8">
        <f>A61</f>
        <v>0</v>
      </c>
      <c r="H25" s="9">
        <v>9.1439999999999994E-2</v>
      </c>
      <c r="I25" s="9">
        <v>-7.5443899999999998E-3</v>
      </c>
      <c r="J25" s="10">
        <f>B61</f>
        <v>0</v>
      </c>
    </row>
    <row r="26" spans="1:10" x14ac:dyDescent="0.25">
      <c r="A26" s="7"/>
      <c r="B26" s="7"/>
      <c r="F26" s="8">
        <v>23</v>
      </c>
      <c r="G26" s="8">
        <f>A65</f>
        <v>0</v>
      </c>
      <c r="H26" s="9">
        <v>6.0999999999999999E-2</v>
      </c>
      <c r="I26" s="9">
        <v>-8.4836500000000006E-3</v>
      </c>
      <c r="J26" s="10">
        <f>B65</f>
        <v>0</v>
      </c>
    </row>
    <row r="27" spans="1:10" x14ac:dyDescent="0.25">
      <c r="A27" s="7"/>
      <c r="B27" s="7"/>
      <c r="F27" s="8">
        <v>24</v>
      </c>
      <c r="G27" s="8">
        <f>A69</f>
        <v>0</v>
      </c>
      <c r="H27" s="9">
        <v>4.5719999999999997E-2</v>
      </c>
      <c r="I27" s="9">
        <v>-8.7108900000000006E-3</v>
      </c>
      <c r="J27" s="10">
        <f>B69</f>
        <v>0</v>
      </c>
    </row>
    <row r="28" spans="1:10" x14ac:dyDescent="0.25">
      <c r="A28" s="7"/>
      <c r="B28" s="7"/>
      <c r="F28" s="8">
        <v>25</v>
      </c>
      <c r="G28" s="8">
        <f>A73</f>
        <v>0</v>
      </c>
      <c r="H28" s="9">
        <v>3.0499999999999999E-2</v>
      </c>
      <c r="I28" s="9">
        <v>-8.3321599999999999E-3</v>
      </c>
      <c r="J28" s="10">
        <f>B73</f>
        <v>0</v>
      </c>
    </row>
    <row r="29" spans="1:10" x14ac:dyDescent="0.25">
      <c r="A29" s="7"/>
      <c r="B29" s="7"/>
      <c r="F29" s="8">
        <v>26</v>
      </c>
      <c r="G29" s="8">
        <f>A77</f>
        <v>0</v>
      </c>
      <c r="H29" s="9">
        <v>2.2859999999999998E-2</v>
      </c>
      <c r="I29" s="9">
        <v>-7.9534199999999992E-3</v>
      </c>
      <c r="J29" s="10">
        <f>B77</f>
        <v>0</v>
      </c>
    </row>
    <row r="30" spans="1:10" x14ac:dyDescent="0.25">
      <c r="A30" s="7"/>
      <c r="B30" s="7"/>
      <c r="F30" s="8">
        <v>27</v>
      </c>
      <c r="G30" s="8">
        <f>A81</f>
        <v>0</v>
      </c>
      <c r="H30" s="9">
        <v>1.52E-2</v>
      </c>
      <c r="I30" s="9">
        <v>-7.2716999999999999E-3</v>
      </c>
      <c r="J30" s="10">
        <f>B81</f>
        <v>0</v>
      </c>
    </row>
    <row r="31" spans="1:10" x14ac:dyDescent="0.25">
      <c r="A31" s="7"/>
      <c r="B31" s="7"/>
      <c r="F31" s="8">
        <v>28</v>
      </c>
      <c r="G31" s="8">
        <f>A85</f>
        <v>0</v>
      </c>
      <c r="H31" s="9">
        <v>7.62E-3</v>
      </c>
      <c r="I31" s="9">
        <v>-5.9612800000000002E-3</v>
      </c>
      <c r="J31" s="10">
        <f>B85</f>
        <v>0</v>
      </c>
    </row>
    <row r="32" spans="1:10" x14ac:dyDescent="0.25">
      <c r="A32" s="7"/>
      <c r="B32" s="7"/>
      <c r="F32" s="8">
        <v>29</v>
      </c>
      <c r="G32" s="8">
        <f>A89</f>
        <v>0</v>
      </c>
      <c r="H32" s="9">
        <v>3.81E-3</v>
      </c>
      <c r="I32" s="9">
        <v>-4.6735800000000001E-3</v>
      </c>
      <c r="J32" s="10">
        <f>B89</f>
        <v>0</v>
      </c>
    </row>
    <row r="33" spans="1:2" x14ac:dyDescent="0.25">
      <c r="A33" s="7"/>
      <c r="B33" s="7"/>
    </row>
    <row r="34" spans="1:2" x14ac:dyDescent="0.25">
      <c r="A34" s="7"/>
      <c r="B34" s="7"/>
    </row>
    <row r="35" spans="1:2" x14ac:dyDescent="0.25">
      <c r="A35" s="7"/>
      <c r="B35" s="7"/>
    </row>
    <row r="36" spans="1:2" x14ac:dyDescent="0.25">
      <c r="A36" s="7"/>
      <c r="B36" s="7"/>
    </row>
    <row r="37" spans="1:2" x14ac:dyDescent="0.25">
      <c r="A37" s="7"/>
      <c r="B37" s="7"/>
    </row>
    <row r="38" spans="1:2" x14ac:dyDescent="0.25">
      <c r="A38" s="7"/>
      <c r="B38" s="7"/>
    </row>
    <row r="39" spans="1:2" x14ac:dyDescent="0.25">
      <c r="A39" s="7"/>
      <c r="B39" s="7"/>
    </row>
    <row r="40" spans="1:2" x14ac:dyDescent="0.25">
      <c r="A40" s="7"/>
      <c r="B40" s="7"/>
    </row>
    <row r="41" spans="1:2" x14ac:dyDescent="0.25">
      <c r="A41" s="7"/>
      <c r="B41" s="7"/>
    </row>
    <row r="42" spans="1:2" x14ac:dyDescent="0.25">
      <c r="A42" s="7"/>
      <c r="B42" s="7"/>
    </row>
    <row r="43" spans="1:2" x14ac:dyDescent="0.25">
      <c r="A43" s="7"/>
      <c r="B43" s="7"/>
    </row>
    <row r="44" spans="1:2" x14ac:dyDescent="0.25">
      <c r="A44" s="7"/>
      <c r="B44" s="7"/>
    </row>
    <row r="45" spans="1:2" x14ac:dyDescent="0.25">
      <c r="A45" s="7"/>
      <c r="B45" s="7"/>
    </row>
    <row r="46" spans="1:2" x14ac:dyDescent="0.25">
      <c r="A46" s="7"/>
      <c r="B46" s="7"/>
    </row>
    <row r="47" spans="1:2" x14ac:dyDescent="0.25">
      <c r="A47" s="7"/>
      <c r="B47" s="7"/>
    </row>
    <row r="48" spans="1:2" x14ac:dyDescent="0.25">
      <c r="A48" s="7"/>
      <c r="B48" s="7"/>
    </row>
    <row r="49" spans="1:2" x14ac:dyDescent="0.25">
      <c r="A49" s="7"/>
      <c r="B49" s="7"/>
    </row>
    <row r="50" spans="1:2" x14ac:dyDescent="0.25">
      <c r="A50" s="7"/>
      <c r="B50" s="7"/>
    </row>
    <row r="51" spans="1:2" x14ac:dyDescent="0.25">
      <c r="A51" s="7"/>
      <c r="B51" s="7"/>
    </row>
    <row r="52" spans="1:2" x14ac:dyDescent="0.25">
      <c r="A52" s="7"/>
      <c r="B52" s="7"/>
    </row>
    <row r="53" spans="1:2" x14ac:dyDescent="0.25">
      <c r="A53" s="7"/>
      <c r="B53" s="7"/>
    </row>
    <row r="54" spans="1:2" x14ac:dyDescent="0.25">
      <c r="A54" s="7"/>
      <c r="B54" s="7"/>
    </row>
    <row r="55" spans="1:2" x14ac:dyDescent="0.25">
      <c r="A55" s="7"/>
      <c r="B55" s="7"/>
    </row>
    <row r="56" spans="1:2" x14ac:dyDescent="0.25">
      <c r="A56" s="7"/>
      <c r="B56" s="7"/>
    </row>
    <row r="57" spans="1:2" x14ac:dyDescent="0.25">
      <c r="A57" s="7"/>
      <c r="B57" s="7"/>
    </row>
    <row r="58" spans="1:2" x14ac:dyDescent="0.25">
      <c r="A58" s="7"/>
      <c r="B58" s="7"/>
    </row>
    <row r="59" spans="1:2" x14ac:dyDescent="0.25">
      <c r="A59" s="7"/>
      <c r="B59" s="7"/>
    </row>
    <row r="60" spans="1:2" x14ac:dyDescent="0.25">
      <c r="A60" s="7"/>
      <c r="B60" s="7"/>
    </row>
    <row r="61" spans="1:2" x14ac:dyDescent="0.25">
      <c r="A61" s="7"/>
      <c r="B61" s="7"/>
    </row>
    <row r="62" spans="1:2" x14ac:dyDescent="0.25">
      <c r="A62" s="7"/>
      <c r="B62" s="7"/>
    </row>
    <row r="63" spans="1:2" x14ac:dyDescent="0.25">
      <c r="A63" s="7"/>
      <c r="B63" s="7"/>
    </row>
    <row r="64" spans="1:2" x14ac:dyDescent="0.25">
      <c r="A64" s="7"/>
      <c r="B64" s="7"/>
    </row>
    <row r="65" spans="1:2" x14ac:dyDescent="0.25">
      <c r="A65" s="7"/>
      <c r="B65" s="7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s="7"/>
      <c r="B69" s="7"/>
    </row>
    <row r="70" spans="1:2" x14ac:dyDescent="0.25">
      <c r="A70" s="7"/>
      <c r="B70" s="7"/>
    </row>
    <row r="71" spans="1:2" x14ac:dyDescent="0.25">
      <c r="A71" s="7"/>
      <c r="B71" s="7"/>
    </row>
    <row r="72" spans="1:2" x14ac:dyDescent="0.25">
      <c r="A72" s="7"/>
      <c r="B72" s="7"/>
    </row>
    <row r="73" spans="1:2" x14ac:dyDescent="0.25">
      <c r="A73" s="7"/>
      <c r="B73" s="7"/>
    </row>
    <row r="74" spans="1:2" x14ac:dyDescent="0.25">
      <c r="A74" s="7"/>
      <c r="B74" s="7"/>
    </row>
    <row r="75" spans="1:2" x14ac:dyDescent="0.25">
      <c r="A75" s="7"/>
      <c r="B75" s="7"/>
    </row>
    <row r="76" spans="1:2" x14ac:dyDescent="0.25">
      <c r="A76" s="7"/>
      <c r="B76" s="7"/>
    </row>
    <row r="77" spans="1:2" x14ac:dyDescent="0.25">
      <c r="A77" s="7"/>
      <c r="B77" s="7"/>
    </row>
    <row r="78" spans="1:2" x14ac:dyDescent="0.25">
      <c r="A78" s="7"/>
      <c r="B78" s="7"/>
    </row>
    <row r="79" spans="1:2" x14ac:dyDescent="0.25">
      <c r="A79" s="7"/>
      <c r="B79" s="7"/>
    </row>
    <row r="80" spans="1:2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  <c r="B85" s="7"/>
    </row>
    <row r="86" spans="1:2" x14ac:dyDescent="0.25">
      <c r="A86" s="7"/>
      <c r="B86" s="7"/>
    </row>
    <row r="87" spans="1:2" x14ac:dyDescent="0.25">
      <c r="A87" s="7"/>
      <c r="B87" s="7"/>
    </row>
    <row r="88" spans="1:2" x14ac:dyDescent="0.25">
      <c r="A88" s="7"/>
      <c r="B88" s="7"/>
    </row>
    <row r="89" spans="1:2" x14ac:dyDescent="0.25">
      <c r="A89" s="7"/>
      <c r="B89" s="7"/>
    </row>
    <row r="90" spans="1:2" x14ac:dyDescent="0.25">
      <c r="A90" s="7"/>
      <c r="B90" s="7"/>
    </row>
    <row r="91" spans="1:2" x14ac:dyDescent="0.25">
      <c r="A91" s="7"/>
      <c r="B91" s="7"/>
    </row>
    <row r="92" spans="1:2" x14ac:dyDescent="0.25">
      <c r="A92" s="7"/>
      <c r="B92" s="7"/>
    </row>
    <row r="93" spans="1:2" x14ac:dyDescent="0.25">
      <c r="A93" s="7"/>
      <c r="B93" s="7"/>
    </row>
    <row r="94" spans="1:2" x14ac:dyDescent="0.25">
      <c r="A94" s="7"/>
      <c r="B94" s="7"/>
    </row>
    <row r="95" spans="1:2" x14ac:dyDescent="0.25">
      <c r="A95" s="7"/>
      <c r="B95" s="7"/>
    </row>
    <row r="96" spans="1:2" x14ac:dyDescent="0.25">
      <c r="A96" s="7"/>
      <c r="B96" s="7"/>
    </row>
    <row r="97" spans="1:2" x14ac:dyDescent="0.25">
      <c r="A97" s="7"/>
      <c r="B97" s="7"/>
    </row>
    <row r="98" spans="1:2" x14ac:dyDescent="0.25">
      <c r="A98" s="7"/>
      <c r="B98" s="7"/>
    </row>
    <row r="99" spans="1:2" x14ac:dyDescent="0.25">
      <c r="A99" s="7"/>
      <c r="B99" s="7"/>
    </row>
    <row r="100" spans="1:2" x14ac:dyDescent="0.25">
      <c r="A100" s="7"/>
      <c r="B100" s="7"/>
    </row>
    <row r="101" spans="1:2" x14ac:dyDescent="0.25">
      <c r="A101" s="7"/>
      <c r="B101" s="7"/>
    </row>
    <row r="102" spans="1:2" x14ac:dyDescent="0.25">
      <c r="A102" s="7"/>
      <c r="B102" s="7"/>
    </row>
    <row r="103" spans="1:2" x14ac:dyDescent="0.25">
      <c r="A103" s="7"/>
      <c r="B103" s="7"/>
    </row>
    <row r="104" spans="1:2" x14ac:dyDescent="0.25">
      <c r="A104" s="7"/>
      <c r="B104" s="7"/>
    </row>
    <row r="105" spans="1:2" x14ac:dyDescent="0.25">
      <c r="A105" s="7"/>
      <c r="B105" s="7"/>
    </row>
    <row r="106" spans="1:2" x14ac:dyDescent="0.25">
      <c r="A106" s="7"/>
      <c r="B106" s="7"/>
    </row>
    <row r="107" spans="1:2" x14ac:dyDescent="0.25">
      <c r="A107" s="7"/>
      <c r="B107" s="7"/>
    </row>
    <row r="108" spans="1:2" x14ac:dyDescent="0.25">
      <c r="A108" s="7"/>
      <c r="B108" s="7"/>
    </row>
    <row r="109" spans="1:2" x14ac:dyDescent="0.25">
      <c r="A109" s="7"/>
      <c r="B109" s="7"/>
    </row>
    <row r="110" spans="1:2" x14ac:dyDescent="0.25">
      <c r="A110" s="7"/>
      <c r="B110" s="7"/>
    </row>
    <row r="111" spans="1:2" x14ac:dyDescent="0.25">
      <c r="A111" s="7"/>
      <c r="B111" s="7"/>
    </row>
    <row r="112" spans="1:2" x14ac:dyDescent="0.25">
      <c r="A112" s="7"/>
      <c r="B112" s="7"/>
    </row>
    <row r="113" spans="1:2" x14ac:dyDescent="0.25">
      <c r="A113" s="7"/>
      <c r="B113" s="7"/>
    </row>
    <row r="114" spans="1:2" x14ac:dyDescent="0.25">
      <c r="A114" s="7"/>
      <c r="B114" s="7"/>
    </row>
    <row r="115" spans="1:2" x14ac:dyDescent="0.25">
      <c r="A115" s="7"/>
      <c r="B115" s="7"/>
    </row>
    <row r="116" spans="1:2" x14ac:dyDescent="0.25">
      <c r="A116" s="7"/>
      <c r="B116" s="7"/>
    </row>
    <row r="117" spans="1:2" x14ac:dyDescent="0.25">
      <c r="A117" s="7"/>
      <c r="B117" s="7"/>
    </row>
    <row r="118" spans="1:2" x14ac:dyDescent="0.25">
      <c r="A118" s="7"/>
      <c r="B118" s="7"/>
    </row>
  </sheetData>
  <mergeCells count="1">
    <mergeCell ref="F2:J2"/>
  </mergeCells>
  <conditionalFormatting sqref="G4">
    <cfRule type="cellIs" dxfId="3" priority="3" operator="notEqual">
      <formula>H4</formula>
    </cfRule>
    <cfRule type="cellIs" dxfId="2" priority="4" operator="equal">
      <formula>H4</formula>
    </cfRule>
  </conditionalFormatting>
  <conditionalFormatting sqref="G5:G32">
    <cfRule type="cellIs" dxfId="1" priority="1" operator="notEqual">
      <formula>H5</formula>
    </cfRule>
    <cfRule type="cellIs" dxfId="0" priority="2" operator="equal">
      <formula>H5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Nomenclature</vt:lpstr>
      <vt:lpstr>Equations</vt:lpstr>
      <vt:lpstr>V&amp;V Pressure</vt:lpstr>
      <vt:lpstr>Verification Lift Coef</vt:lpstr>
      <vt:lpstr>Input Fine Grid Press Coeff</vt:lpstr>
      <vt:lpstr>Input Medium Grid Press Coeff</vt:lpstr>
      <vt:lpstr>Input Coarse Grid Press Coeff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2017-08-04T05:34:22Z</dcterms:modified>
</cp:coreProperties>
</file>