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3"/>
  </bookViews>
  <sheets>
    <sheet name="Nomenclature" sheetId="13" r:id="rId1"/>
    <sheet name="Equations" sheetId="18" r:id="rId2"/>
    <sheet name="V&amp;V Velocity" sheetId="12" r:id="rId3"/>
    <sheet name="Verification Lift Coef" sheetId="19" r:id="rId4"/>
  </sheets>
  <calcPr calcId="145621"/>
</workbook>
</file>

<file path=xl/calcChain.xml><?xml version="1.0" encoding="utf-8"?>
<calcChain xmlns="http://schemas.openxmlformats.org/spreadsheetml/2006/main">
  <c r="K8" i="19" l="1"/>
  <c r="L8" i="19" s="1"/>
  <c r="M8" i="19" s="1"/>
  <c r="O8" i="19" s="1"/>
  <c r="J8" i="19"/>
  <c r="N8" i="19" s="1"/>
  <c r="I8" i="19"/>
  <c r="H8" i="19"/>
  <c r="G8" i="19"/>
  <c r="C5" i="19"/>
  <c r="B10" i="12"/>
  <c r="B11" i="12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9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G18" i="12"/>
  <c r="H18" i="12"/>
  <c r="I18" i="12"/>
  <c r="J18" i="12"/>
  <c r="N18" i="12" s="1"/>
  <c r="K18" i="12"/>
  <c r="L18" i="12" s="1"/>
  <c r="M18" i="12" s="1"/>
  <c r="O18" i="12" s="1"/>
  <c r="G19" i="12"/>
  <c r="H19" i="12"/>
  <c r="I19" i="12"/>
  <c r="J19" i="12"/>
  <c r="K19" i="12"/>
  <c r="L19" i="12"/>
  <c r="M19" i="12"/>
  <c r="N19" i="12"/>
  <c r="O19" i="12"/>
  <c r="Q19" i="12" s="1"/>
  <c r="P19" i="12"/>
  <c r="G20" i="12"/>
  <c r="H20" i="12"/>
  <c r="I20" i="12"/>
  <c r="J20" i="12"/>
  <c r="N20" i="12" s="1"/>
  <c r="K20" i="12"/>
  <c r="L20" i="12"/>
  <c r="M20" i="12"/>
  <c r="O20" i="12" s="1"/>
  <c r="G21" i="12"/>
  <c r="H21" i="12"/>
  <c r="I21" i="12"/>
  <c r="J21" i="12"/>
  <c r="L21" i="12" s="1"/>
  <c r="M21" i="12" s="1"/>
  <c r="O21" i="12" s="1"/>
  <c r="K21" i="12"/>
  <c r="G22" i="12"/>
  <c r="H22" i="12"/>
  <c r="I22" i="12"/>
  <c r="J22" i="12"/>
  <c r="K22" i="12"/>
  <c r="L22" i="12"/>
  <c r="M22" i="12"/>
  <c r="N22" i="12"/>
  <c r="O22" i="12"/>
  <c r="P22" i="12" s="1"/>
  <c r="G23" i="12"/>
  <c r="H23" i="12"/>
  <c r="I23" i="12"/>
  <c r="J23" i="12"/>
  <c r="N23" i="12" s="1"/>
  <c r="K23" i="12"/>
  <c r="L23" i="12"/>
  <c r="M23" i="12" s="1"/>
  <c r="O23" i="12" s="1"/>
  <c r="G24" i="12"/>
  <c r="H24" i="12"/>
  <c r="I24" i="12"/>
  <c r="J24" i="12"/>
  <c r="K24" i="12"/>
  <c r="L24" i="12"/>
  <c r="M24" i="12"/>
  <c r="N24" i="12"/>
  <c r="O24" i="12"/>
  <c r="P24" i="12" s="1"/>
  <c r="Q24" i="12"/>
  <c r="G25" i="12"/>
  <c r="H25" i="12"/>
  <c r="I25" i="12"/>
  <c r="J25" i="12"/>
  <c r="K25" i="12"/>
  <c r="L25" i="12"/>
  <c r="M25" i="12" s="1"/>
  <c r="O25" i="12" s="1"/>
  <c r="N25" i="12"/>
  <c r="G26" i="12"/>
  <c r="H26" i="12"/>
  <c r="I26" i="12"/>
  <c r="J26" i="12"/>
  <c r="N26" i="12" s="1"/>
  <c r="K26" i="12"/>
  <c r="L26" i="12" s="1"/>
  <c r="M26" i="12" s="1"/>
  <c r="O26" i="12" s="1"/>
  <c r="G27" i="12"/>
  <c r="H27" i="12"/>
  <c r="I27" i="12"/>
  <c r="J27" i="12"/>
  <c r="K27" i="12"/>
  <c r="L27" i="12"/>
  <c r="M27" i="12"/>
  <c r="N27" i="12"/>
  <c r="O27" i="12"/>
  <c r="Q27" i="12" s="1"/>
  <c r="P27" i="12"/>
  <c r="G28" i="12"/>
  <c r="H28" i="12"/>
  <c r="I28" i="12"/>
  <c r="J28" i="12"/>
  <c r="N28" i="12" s="1"/>
  <c r="K28" i="12"/>
  <c r="L28" i="12" s="1"/>
  <c r="M28" i="12" s="1"/>
  <c r="O28" i="12" s="1"/>
  <c r="G29" i="12"/>
  <c r="H29" i="12"/>
  <c r="I29" i="12"/>
  <c r="J29" i="12"/>
  <c r="L29" i="12" s="1"/>
  <c r="M29" i="12" s="1"/>
  <c r="O29" i="12" s="1"/>
  <c r="K29" i="12"/>
  <c r="G30" i="12"/>
  <c r="H30" i="12"/>
  <c r="I30" i="12"/>
  <c r="J30" i="12"/>
  <c r="K30" i="12"/>
  <c r="L30" i="12"/>
  <c r="M30" i="12"/>
  <c r="N30" i="12"/>
  <c r="O30" i="12"/>
  <c r="P30" i="12" s="1"/>
  <c r="G31" i="12"/>
  <c r="H31" i="12"/>
  <c r="I31" i="12"/>
  <c r="J31" i="12"/>
  <c r="N31" i="12" s="1"/>
  <c r="K31" i="12"/>
  <c r="L31" i="12"/>
  <c r="M31" i="12" s="1"/>
  <c r="O31" i="12" s="1"/>
  <c r="G32" i="12"/>
  <c r="H32" i="12"/>
  <c r="I32" i="12"/>
  <c r="J32" i="12"/>
  <c r="K32" i="12"/>
  <c r="L32" i="12"/>
  <c r="M32" i="12"/>
  <c r="N32" i="12"/>
  <c r="O32" i="12"/>
  <c r="P32" i="12" s="1"/>
  <c r="Q32" i="12"/>
  <c r="G33" i="12"/>
  <c r="H33" i="12"/>
  <c r="I33" i="12"/>
  <c r="J33" i="12"/>
  <c r="K33" i="12"/>
  <c r="L33" i="12"/>
  <c r="M33" i="12"/>
  <c r="O33" i="12" s="1"/>
  <c r="N33" i="12"/>
  <c r="G34" i="12"/>
  <c r="H34" i="12"/>
  <c r="I34" i="12"/>
  <c r="J34" i="12"/>
  <c r="N34" i="12" s="1"/>
  <c r="K34" i="12"/>
  <c r="L34" i="12" s="1"/>
  <c r="M34" i="12" s="1"/>
  <c r="O34" i="12" s="1"/>
  <c r="G35" i="12"/>
  <c r="H35" i="12"/>
  <c r="I35" i="12"/>
  <c r="J35" i="12"/>
  <c r="K35" i="12"/>
  <c r="L35" i="12"/>
  <c r="M35" i="12"/>
  <c r="N35" i="12"/>
  <c r="O35" i="12"/>
  <c r="Q35" i="12" s="1"/>
  <c r="P35" i="12"/>
  <c r="G36" i="12"/>
  <c r="H36" i="12"/>
  <c r="I36" i="12"/>
  <c r="J36" i="12"/>
  <c r="N36" i="12" s="1"/>
  <c r="K36" i="12"/>
  <c r="L36" i="12"/>
  <c r="M36" i="12"/>
  <c r="O36" i="12" s="1"/>
  <c r="G9" i="12"/>
  <c r="H9" i="12"/>
  <c r="I9" i="12"/>
  <c r="J9" i="12"/>
  <c r="N9" i="12" s="1"/>
  <c r="K9" i="12"/>
  <c r="L9" i="12"/>
  <c r="M9" i="12" s="1"/>
  <c r="O9" i="12" s="1"/>
  <c r="G10" i="12"/>
  <c r="H10" i="12"/>
  <c r="I10" i="12"/>
  <c r="J10" i="12"/>
  <c r="K10" i="12"/>
  <c r="L10" i="12"/>
  <c r="M10" i="12"/>
  <c r="N10" i="12"/>
  <c r="O10" i="12"/>
  <c r="Q10" i="12" s="1"/>
  <c r="P10" i="12"/>
  <c r="G11" i="12"/>
  <c r="H11" i="12"/>
  <c r="I11" i="12"/>
  <c r="J11" i="12"/>
  <c r="N11" i="12" s="1"/>
  <c r="K11" i="12"/>
  <c r="L11" i="12"/>
  <c r="M11" i="12"/>
  <c r="O11" i="12" s="1"/>
  <c r="G12" i="12"/>
  <c r="H12" i="12"/>
  <c r="I12" i="12"/>
  <c r="J12" i="12"/>
  <c r="N12" i="12" s="1"/>
  <c r="K12" i="12"/>
  <c r="L12" i="12" s="1"/>
  <c r="M12" i="12" s="1"/>
  <c r="O12" i="12" s="1"/>
  <c r="G13" i="12"/>
  <c r="H13" i="12"/>
  <c r="I13" i="12"/>
  <c r="J13" i="12"/>
  <c r="L13" i="12" s="1"/>
  <c r="M13" i="12" s="1"/>
  <c r="O13" i="12" s="1"/>
  <c r="K13" i="12"/>
  <c r="G14" i="12"/>
  <c r="H14" i="12"/>
  <c r="I14" i="12"/>
  <c r="J14" i="12"/>
  <c r="N14" i="12" s="1"/>
  <c r="K14" i="12"/>
  <c r="L14" i="12"/>
  <c r="M14" i="12"/>
  <c r="O14" i="12" s="1"/>
  <c r="G15" i="12"/>
  <c r="H15" i="12"/>
  <c r="I15" i="12"/>
  <c r="J15" i="12"/>
  <c r="K15" i="12"/>
  <c r="G16" i="12"/>
  <c r="H16" i="12"/>
  <c r="I16" i="12"/>
  <c r="J16" i="12"/>
  <c r="K16" i="12"/>
  <c r="G17" i="12"/>
  <c r="H17" i="12"/>
  <c r="I17" i="12"/>
  <c r="J17" i="12"/>
  <c r="N17" i="12" s="1"/>
  <c r="K17" i="12"/>
  <c r="L17" i="12"/>
  <c r="M17" i="12" s="1"/>
  <c r="O17" i="12" s="1"/>
  <c r="Q8" i="19" l="1"/>
  <c r="P8" i="19"/>
  <c r="L16" i="12"/>
  <c r="M16" i="12" s="1"/>
  <c r="O16" i="12" s="1"/>
  <c r="N13" i="12"/>
  <c r="Q13" i="12" s="1"/>
  <c r="N16" i="12"/>
  <c r="L15" i="12"/>
  <c r="M15" i="12" s="1"/>
  <c r="O15" i="12" s="1"/>
  <c r="P15" i="12" s="1"/>
  <c r="Q18" i="12"/>
  <c r="P18" i="12"/>
  <c r="Q36" i="12"/>
  <c r="P36" i="12"/>
  <c r="Q31" i="12"/>
  <c r="P31" i="12"/>
  <c r="P29" i="12"/>
  <c r="Q29" i="12"/>
  <c r="P34" i="12"/>
  <c r="Q34" i="12"/>
  <c r="P25" i="12"/>
  <c r="Q25" i="12"/>
  <c r="Q23" i="12"/>
  <c r="P23" i="12"/>
  <c r="P21" i="12"/>
  <c r="Q21" i="12"/>
  <c r="Q26" i="12"/>
  <c r="P26" i="12"/>
  <c r="P28" i="12"/>
  <c r="Q28" i="12"/>
  <c r="P20" i="12"/>
  <c r="Q20" i="12"/>
  <c r="P33" i="12"/>
  <c r="Q33" i="12"/>
  <c r="N29" i="12"/>
  <c r="N21" i="12"/>
  <c r="Q30" i="12"/>
  <c r="Q22" i="12"/>
  <c r="Q12" i="12"/>
  <c r="P12" i="12"/>
  <c r="P9" i="12"/>
  <c r="Q9" i="12"/>
  <c r="P17" i="12"/>
  <c r="Q17" i="12"/>
  <c r="P11" i="12"/>
  <c r="Q11" i="12"/>
  <c r="P14" i="12"/>
  <c r="Q14" i="12"/>
  <c r="N15" i="12"/>
  <c r="Q16" i="12"/>
  <c r="H8" i="12"/>
  <c r="I8" i="12"/>
  <c r="G8" i="12"/>
  <c r="K8" i="12"/>
  <c r="J8" i="12"/>
  <c r="C5" i="12"/>
  <c r="P16" i="12" l="1"/>
  <c r="P13" i="12"/>
  <c r="Q15" i="12"/>
  <c r="N8" i="12"/>
  <c r="L8" i="12"/>
  <c r="AD14" i="12" l="1"/>
  <c r="AC14" i="12"/>
  <c r="AD10" i="12"/>
  <c r="AC10" i="12"/>
  <c r="AD16" i="12"/>
  <c r="AC16" i="12"/>
  <c r="AC13" i="12"/>
  <c r="AD13" i="12"/>
  <c r="AD15" i="12"/>
  <c r="AC15" i="12"/>
  <c r="AD12" i="12"/>
  <c r="AC12" i="12"/>
  <c r="AD8" i="12"/>
  <c r="AC8" i="12"/>
  <c r="AD9" i="12"/>
  <c r="AC9" i="12"/>
  <c r="M8" i="12"/>
  <c r="O8" i="12" s="1"/>
  <c r="P8" i="12" l="1"/>
  <c r="Q8" i="12"/>
  <c r="AD7" i="12" s="1"/>
  <c r="AC7" i="12"/>
  <c r="AD11" i="12"/>
  <c r="AC11" i="12"/>
</calcChain>
</file>

<file path=xl/sharedStrings.xml><?xml version="1.0" encoding="utf-8"?>
<sst xmlns="http://schemas.openxmlformats.org/spreadsheetml/2006/main" count="62" uniqueCount="37">
  <si>
    <t>Ug</t>
  </si>
  <si>
    <t>Ugc</t>
  </si>
  <si>
    <t>Pg</t>
  </si>
  <si>
    <t>Cg</t>
  </si>
  <si>
    <t>e32</t>
  </si>
  <si>
    <t>Sg3</t>
  </si>
  <si>
    <t>Sg2</t>
  </si>
  <si>
    <t>Rg</t>
  </si>
  <si>
    <t>rg</t>
  </si>
  <si>
    <t>Pgest</t>
  </si>
  <si>
    <t>delta</t>
  </si>
  <si>
    <t>grid convergence ratio</t>
  </si>
  <si>
    <t>grid refinement ratio</t>
  </si>
  <si>
    <t>order of accuracy for grid</t>
  </si>
  <si>
    <t>theoretica order of accuracy, 2 for 2nd order and 1 for 1st order</t>
  </si>
  <si>
    <t>grid error from Richardson Extrapolation based on fine mesh solution</t>
  </si>
  <si>
    <t>correction factor for grid</t>
  </si>
  <si>
    <t>grid uncertanity based on the absolute value of the corrected error estimate plus the amount of correction</t>
  </si>
  <si>
    <t>grid uncretanity based on the baslute value of the amount of the correction</t>
  </si>
  <si>
    <t>Nomenclature</t>
  </si>
  <si>
    <t>e21</t>
  </si>
  <si>
    <t>Ug [%]</t>
  </si>
  <si>
    <t>Ugc [%]</t>
  </si>
  <si>
    <t>Eg2 [%]</t>
  </si>
  <si>
    <t>Eg3 [%]</t>
  </si>
  <si>
    <t>Sg#</t>
  </si>
  <si>
    <t>solution from # grid</t>
  </si>
  <si>
    <t>Eg#</t>
  </si>
  <si>
    <t>Equations used for verification study</t>
  </si>
  <si>
    <t>error (# indicates which grid was used to calculate the error)</t>
  </si>
  <si>
    <t>Sg1</t>
  </si>
  <si>
    <t>EX</t>
  </si>
  <si>
    <t>experimental solution</t>
  </si>
  <si>
    <t>Point #</t>
  </si>
  <si>
    <t>Insert results for lift coefficient values from your simulation into the yellow region (number correspoinds to grid number)</t>
  </si>
  <si>
    <t>Insert results for pressure coefficient values from your simulation into the yellow region (number correspoinds to grid number)</t>
  </si>
  <si>
    <t>Eg1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</si>
</sst>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E+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Fill="1"/>
    <xf numFmtId="11" fontId="0" fillId="0" borderId="0" xfId="0" applyNumberFormat="1" applyFont="1" applyFill="1"/>
    <xf numFmtId="11" fontId="3" fillId="0" borderId="0" xfId="0" applyNumberFormat="1" applyFont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Validation for Pressure Coefficient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E=EX-S</c:v>
          </c:tx>
          <c:xVal>
            <c:numRef>
              <c:f>'V&amp;V Velocity'!$B$8:$B$36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Velocity'!$G$8:$G$36</c:f>
              <c:numCache>
                <c:formatCode>0.000E+00</c:formatCode>
                <c:ptCount val="29"/>
                <c:pt idx="0">
                  <c:v>51.144566689254248</c:v>
                </c:pt>
                <c:pt idx="1">
                  <c:v>9.3898522123102861</c:v>
                </c:pt>
                <c:pt idx="2">
                  <c:v>638.31428494968725</c:v>
                </c:pt>
                <c:pt idx="3">
                  <c:v>156.54145344443603</c:v>
                </c:pt>
                <c:pt idx="4">
                  <c:v>124.68194741896608</c:v>
                </c:pt>
                <c:pt idx="5">
                  <c:v>118.31370221752616</c:v>
                </c:pt>
                <c:pt idx="6">
                  <c:v>113.58306304293575</c:v>
                </c:pt>
                <c:pt idx="7">
                  <c:v>110.01554961713435</c:v>
                </c:pt>
                <c:pt idx="8">
                  <c:v>107.04222424876455</c:v>
                </c:pt>
                <c:pt idx="9">
                  <c:v>104.09050252458769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+Ugc</c:v>
          </c:tx>
          <c:xVal>
            <c:numRef>
              <c:f>'V&amp;V Velocity'!$B$8:$B$36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Velocity'!$Q$8:$Q$36</c:f>
              <c:numCache>
                <c:formatCode>0.000E+00</c:formatCode>
                <c:ptCount val="29"/>
                <c:pt idx="0">
                  <c:v>2.6759968259237468</c:v>
                </c:pt>
                <c:pt idx="1">
                  <c:v>2.1484049202517235</c:v>
                </c:pt>
                <c:pt idx="2">
                  <c:v>1.8435618945020131</c:v>
                </c:pt>
                <c:pt idx="3">
                  <c:v>0</c:v>
                </c:pt>
                <c:pt idx="4">
                  <c:v>0</c:v>
                </c:pt>
                <c:pt idx="5">
                  <c:v>0.52027641071407293</c:v>
                </c:pt>
                <c:pt idx="6">
                  <c:v>0</c:v>
                </c:pt>
                <c:pt idx="7">
                  <c:v>0</c:v>
                </c:pt>
                <c:pt idx="8">
                  <c:v>3.6835126106803617</c:v>
                </c:pt>
                <c:pt idx="9">
                  <c:v>3.6837471940955733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-Ugc</c:v>
          </c:tx>
          <c:xVal>
            <c:numRef>
              <c:f>'V&amp;V Velocity'!$B$8:$B$36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Velocity'!$AD$7:$AD$36</c:f>
              <c:numCache>
                <c:formatCode>0.000E+00</c:formatCode>
                <c:ptCount val="30"/>
                <c:pt idx="0">
                  <c:v>-2.6759968259237468</c:v>
                </c:pt>
                <c:pt idx="1">
                  <c:v>-2.1484049202517235</c:v>
                </c:pt>
                <c:pt idx="2">
                  <c:v>-1.8435618945020131</c:v>
                </c:pt>
                <c:pt idx="3">
                  <c:v>0</c:v>
                </c:pt>
                <c:pt idx="4">
                  <c:v>0</c:v>
                </c:pt>
                <c:pt idx="5">
                  <c:v>-0.52027641071407293</c:v>
                </c:pt>
                <c:pt idx="6">
                  <c:v>0</c:v>
                </c:pt>
                <c:pt idx="7">
                  <c:v>0</c:v>
                </c:pt>
                <c:pt idx="8">
                  <c:v>-3.6835126106803617</c:v>
                </c:pt>
                <c:pt idx="9">
                  <c:v>-3.6837471940955733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+Ug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'V&amp;V Velocity'!$P$8:$P$17</c:f>
              <c:numCache>
                <c:formatCode>0.000E+00</c:formatCode>
                <c:ptCount val="10"/>
                <c:pt idx="0">
                  <c:v>9.4774438893178647</c:v>
                </c:pt>
                <c:pt idx="1">
                  <c:v>7.6825354775379857</c:v>
                </c:pt>
                <c:pt idx="2">
                  <c:v>6.6204058219645159</c:v>
                </c:pt>
                <c:pt idx="3">
                  <c:v>0</c:v>
                </c:pt>
                <c:pt idx="4">
                  <c:v>0</c:v>
                </c:pt>
                <c:pt idx="5">
                  <c:v>2.6047171587672038</c:v>
                </c:pt>
                <c:pt idx="6">
                  <c:v>0</c:v>
                </c:pt>
                <c:pt idx="7">
                  <c:v>0</c:v>
                </c:pt>
                <c:pt idx="8">
                  <c:v>14.466801929173222</c:v>
                </c:pt>
                <c:pt idx="9">
                  <c:v>14.46714705987546</c:v>
                </c:pt>
              </c:numCache>
            </c:numRef>
          </c:yVal>
          <c:smooth val="1"/>
        </c:ser>
        <c:ser>
          <c:idx val="4"/>
          <c:order val="4"/>
          <c:tx>
            <c:v>-Ug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'V&amp;V Velocity'!$AC$7:$AC$16</c:f>
              <c:numCache>
                <c:formatCode>0.000E+00</c:formatCode>
                <c:ptCount val="10"/>
                <c:pt idx="0">
                  <c:v>-9.4774438893178647</c:v>
                </c:pt>
                <c:pt idx="1">
                  <c:v>-7.6825354775379857</c:v>
                </c:pt>
                <c:pt idx="2">
                  <c:v>-6.6204058219645159</c:v>
                </c:pt>
                <c:pt idx="3">
                  <c:v>0</c:v>
                </c:pt>
                <c:pt idx="4">
                  <c:v>0</c:v>
                </c:pt>
                <c:pt idx="5">
                  <c:v>-2.6047171587672038</c:v>
                </c:pt>
                <c:pt idx="6">
                  <c:v>0</c:v>
                </c:pt>
                <c:pt idx="7">
                  <c:v>0</c:v>
                </c:pt>
                <c:pt idx="8">
                  <c:v>-14.466801929173222</c:v>
                </c:pt>
                <c:pt idx="9">
                  <c:v>-14.46714705987546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91264"/>
        <c:axId val="111692800"/>
      </c:scatterChart>
      <c:valAx>
        <c:axId val="1116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92800"/>
        <c:crosses val="autoZero"/>
        <c:crossBetween val="midCat"/>
      </c:valAx>
      <c:valAx>
        <c:axId val="111692800"/>
        <c:scaling>
          <c:orientation val="minMax"/>
        </c:scaling>
        <c:delete val="0"/>
        <c:axPos val="l"/>
        <c:numFmt formatCode="0.000E+00" sourceLinked="1"/>
        <c:majorTickMark val="out"/>
        <c:minorTickMark val="none"/>
        <c:tickLblPos val="nextTo"/>
        <c:crossAx val="111691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95250</xdr:rowOff>
    </xdr:from>
    <xdr:to>
      <xdr:col>8</xdr:col>
      <xdr:colOff>104774</xdr:colOff>
      <xdr:row>40</xdr:row>
      <xdr:rowOff>126998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76250"/>
          <a:ext cx="4362449" cy="7270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333374</xdr:colOff>
      <xdr:row>37</xdr:row>
      <xdr:rowOff>157161</xdr:rowOff>
    </xdr:from>
    <xdr:to>
      <xdr:col>13</xdr:col>
      <xdr:colOff>200025</xdr:colOff>
      <xdr:row>63</xdr:row>
      <xdr:rowOff>19050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topLeftCell="A4" workbookViewId="0">
      <selection activeCell="C47" sqref="C47:C49"/>
    </sheetView>
  </sheetViews>
  <sheetFormatPr defaultRowHeight="15" x14ac:dyDescent="0.25"/>
  <cols>
    <col min="2" max="2" width="12.28515625" customWidth="1"/>
    <col min="3" max="3" width="97.5703125" bestFit="1" customWidth="1"/>
  </cols>
  <sheetData>
    <row r="2" spans="2:3" x14ac:dyDescent="0.25">
      <c r="B2" s="16" t="s">
        <v>19</v>
      </c>
      <c r="C2" s="16"/>
    </row>
    <row r="3" spans="2:3" x14ac:dyDescent="0.25">
      <c r="B3" s="3" t="s">
        <v>25</v>
      </c>
      <c r="C3" s="7" t="s">
        <v>26</v>
      </c>
    </row>
    <row r="4" spans="2:3" x14ac:dyDescent="0.25">
      <c r="B4" s="3" t="s">
        <v>7</v>
      </c>
      <c r="C4" s="7" t="s">
        <v>11</v>
      </c>
    </row>
    <row r="5" spans="2:3" x14ac:dyDescent="0.25">
      <c r="B5" s="3" t="s">
        <v>8</v>
      </c>
      <c r="C5" s="7" t="s">
        <v>12</v>
      </c>
    </row>
    <row r="6" spans="2:3" x14ac:dyDescent="0.25">
      <c r="B6" s="3" t="s">
        <v>2</v>
      </c>
      <c r="C6" s="7" t="s">
        <v>13</v>
      </c>
    </row>
    <row r="7" spans="2:3" x14ac:dyDescent="0.25">
      <c r="B7" s="3" t="s">
        <v>9</v>
      </c>
      <c r="C7" s="7" t="s">
        <v>14</v>
      </c>
    </row>
    <row r="8" spans="2:3" x14ac:dyDescent="0.25">
      <c r="B8" s="3" t="s">
        <v>10</v>
      </c>
      <c r="C8" s="7" t="s">
        <v>15</v>
      </c>
    </row>
    <row r="9" spans="2:3" x14ac:dyDescent="0.25">
      <c r="B9" s="3" t="s">
        <v>3</v>
      </c>
      <c r="C9" s="7" t="s">
        <v>16</v>
      </c>
    </row>
    <row r="10" spans="2:3" x14ac:dyDescent="0.25">
      <c r="B10" s="3" t="s">
        <v>0</v>
      </c>
      <c r="C10" s="7" t="s">
        <v>17</v>
      </c>
    </row>
    <row r="11" spans="2:3" x14ac:dyDescent="0.25">
      <c r="B11" s="3" t="s">
        <v>1</v>
      </c>
      <c r="C11" s="7" t="s">
        <v>18</v>
      </c>
    </row>
    <row r="12" spans="2:3" x14ac:dyDescent="0.25">
      <c r="B12" s="5" t="s">
        <v>27</v>
      </c>
      <c r="C12" s="8" t="s">
        <v>29</v>
      </c>
    </row>
    <row r="13" spans="2:3" x14ac:dyDescent="0.25">
      <c r="B13" s="5" t="s">
        <v>31</v>
      </c>
      <c r="C13" s="8" t="s">
        <v>32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workbookViewId="0">
      <selection activeCell="N11" sqref="N11"/>
    </sheetView>
  </sheetViews>
  <sheetFormatPr defaultRowHeight="15" x14ac:dyDescent="0.25"/>
  <sheetData>
    <row r="2" spans="2:5" x14ac:dyDescent="0.25">
      <c r="B2" s="15" t="s">
        <v>28</v>
      </c>
      <c r="C2" s="15"/>
      <c r="D2" s="15"/>
      <c r="E2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6"/>
  <sheetViews>
    <sheetView topLeftCell="A4" workbookViewId="0">
      <selection activeCell="I7" sqref="I7"/>
    </sheetView>
  </sheetViews>
  <sheetFormatPr defaultRowHeight="15" x14ac:dyDescent="0.25"/>
  <cols>
    <col min="2" max="2" width="6.42578125" bestFit="1" customWidth="1"/>
    <col min="3" max="3" width="10.5703125" customWidth="1"/>
    <col min="4" max="5" width="9.28515625" bestFit="1" customWidth="1"/>
    <col min="6" max="6" width="12.7109375" bestFit="1" customWidth="1"/>
    <col min="7" max="7" width="9.5703125" bestFit="1" customWidth="1"/>
    <col min="8" max="9" width="10.28515625" bestFit="1" customWidth="1"/>
    <col min="10" max="11" width="10" bestFit="1" customWidth="1"/>
    <col min="12" max="12" width="10.28515625" bestFit="1" customWidth="1"/>
    <col min="13" max="14" width="10" bestFit="1" customWidth="1"/>
    <col min="15" max="15" width="10.28515625" bestFit="1" customWidth="1"/>
    <col min="16" max="17" width="9.5703125" bestFit="1" customWidth="1"/>
    <col min="18" max="18" width="10" bestFit="1" customWidth="1"/>
    <col min="19" max="20" width="10" customWidth="1"/>
    <col min="29" max="30" width="10.28515625" bestFit="1" customWidth="1"/>
  </cols>
  <sheetData>
    <row r="2" spans="2:30" x14ac:dyDescent="0.25">
      <c r="B2" t="s">
        <v>35</v>
      </c>
    </row>
    <row r="4" spans="2:30" x14ac:dyDescent="0.25">
      <c r="B4" s="3" t="s">
        <v>9</v>
      </c>
      <c r="C4" s="3">
        <v>2</v>
      </c>
    </row>
    <row r="5" spans="2:30" x14ac:dyDescent="0.25">
      <c r="B5" s="3" t="s">
        <v>8</v>
      </c>
      <c r="C5" s="3">
        <f>SQRT(2)</f>
        <v>1.4142135623730951</v>
      </c>
    </row>
    <row r="6" spans="2:30" x14ac:dyDescent="0.25">
      <c r="B6" s="4"/>
      <c r="C6" s="4"/>
    </row>
    <row r="7" spans="2:30" x14ac:dyDescent="0.25">
      <c r="B7" s="9" t="s">
        <v>33</v>
      </c>
      <c r="C7" s="9" t="s">
        <v>30</v>
      </c>
      <c r="D7" s="9" t="s">
        <v>6</v>
      </c>
      <c r="E7" s="9" t="s">
        <v>5</v>
      </c>
      <c r="F7" s="10" t="s">
        <v>31</v>
      </c>
      <c r="G7" s="10" t="s">
        <v>36</v>
      </c>
      <c r="H7" s="10" t="s">
        <v>23</v>
      </c>
      <c r="I7" s="10" t="s">
        <v>24</v>
      </c>
      <c r="J7" s="9" t="s">
        <v>20</v>
      </c>
      <c r="K7" s="9" t="s">
        <v>4</v>
      </c>
      <c r="L7" s="10" t="s">
        <v>7</v>
      </c>
      <c r="M7" s="10" t="s">
        <v>2</v>
      </c>
      <c r="N7" s="10" t="s">
        <v>10</v>
      </c>
      <c r="O7" s="10" t="s">
        <v>3</v>
      </c>
      <c r="P7" s="10" t="s">
        <v>21</v>
      </c>
      <c r="Q7" s="10" t="s">
        <v>22</v>
      </c>
      <c r="AC7" s="2">
        <f t="shared" ref="AC7:AC36" si="0">-P8</f>
        <v>-9.4774438893178647</v>
      </c>
      <c r="AD7" s="2">
        <f t="shared" ref="AD7:AD36" si="1">-Q8</f>
        <v>-2.6759968259237468</v>
      </c>
    </row>
    <row r="8" spans="2:30" x14ac:dyDescent="0.25">
      <c r="B8" s="9">
        <v>1</v>
      </c>
      <c r="C8" s="14">
        <v>0.37646800000000002</v>
      </c>
      <c r="D8" s="14">
        <v>0.39199899999999999</v>
      </c>
      <c r="E8" s="14">
        <v>0.39603699999999997</v>
      </c>
      <c r="F8" s="12">
        <v>0.77057550100000005</v>
      </c>
      <c r="G8" s="11">
        <f>(F8-C8)/F8*100</f>
        <v>51.144566689254248</v>
      </c>
      <c r="H8" s="11">
        <f>(F8-D8)/F8*100</f>
        <v>49.129060099718899</v>
      </c>
      <c r="I8" s="11">
        <f>(F8-E8)/F8</f>
        <v>0.48605036172827931</v>
      </c>
      <c r="J8" s="11">
        <f>D8-C8</f>
        <v>1.5530999999999962E-2</v>
      </c>
      <c r="K8" s="11">
        <f>E8-D8</f>
        <v>4.037999999999986E-3</v>
      </c>
      <c r="L8" s="11">
        <f>K8/J8</f>
        <v>0.25999613675874034</v>
      </c>
      <c r="M8" s="13">
        <f>LN(1/L8)/LN($C$5)</f>
        <v>3.8868758165012229</v>
      </c>
      <c r="N8" s="11">
        <f>J8/($C$5^$C$4-1)</f>
        <v>1.5530999999999955E-2</v>
      </c>
      <c r="O8" s="11">
        <f t="shared" ref="O8:O17" si="2">($C$5^$C$4-1)/($C$5^M8-1)</f>
        <v>0.35134429652832133</v>
      </c>
      <c r="P8" s="11">
        <f>IF(ABS(1-O8)&lt;0.125,(9.6*(1-M8)^2+1.1)*ABS(L8)/C8*100,(2*ABS(1-O8)+1)*ABS(N8))/C8*100</f>
        <v>9.4774438893178647</v>
      </c>
      <c r="Q8" s="11">
        <f>IF(ABS(1-O8)&lt;0.125,(24*(1-M8)^2+0.1)*ABS(L8)/C8*100,ABS(1-O8)*ABS(N8))/C8*100</f>
        <v>2.6759968259237468</v>
      </c>
      <c r="AC8" s="2">
        <f t="shared" si="0"/>
        <v>-7.6825354775379857</v>
      </c>
      <c r="AD8" s="2">
        <f t="shared" si="1"/>
        <v>-2.1484049202517235</v>
      </c>
    </row>
    <row r="9" spans="2:30" x14ac:dyDescent="0.25">
      <c r="B9" s="9">
        <f>B8+1</f>
        <v>2</v>
      </c>
      <c r="C9" s="14">
        <v>0.36748399999999998</v>
      </c>
      <c r="D9" s="14">
        <v>0.37992599999999999</v>
      </c>
      <c r="E9" s="14">
        <v>0.38325599999999999</v>
      </c>
      <c r="F9" s="12">
        <v>0.40556605299999998</v>
      </c>
      <c r="G9" s="11">
        <f t="shared" ref="G9:G18" si="3">(F9-C9)/F9*100</f>
        <v>9.3898522123102861</v>
      </c>
      <c r="H9" s="11">
        <f t="shared" ref="H9:H18" si="4">(F9-D9)/F9*100</f>
        <v>6.3220412089075904</v>
      </c>
      <c r="I9" s="11">
        <f t="shared" ref="I9:I18" si="5">(F9-E9)/F9</f>
        <v>5.5009665712825319E-2</v>
      </c>
      <c r="J9" s="11">
        <f t="shared" ref="J9:J18" si="6">D9-C9</f>
        <v>1.2442000000000009E-2</v>
      </c>
      <c r="K9" s="11">
        <f t="shared" ref="K9:K18" si="7">E9-D9</f>
        <v>3.3299999999999996E-3</v>
      </c>
      <c r="L9" s="11">
        <f t="shared" ref="L9:L18" si="8">K9/J9</f>
        <v>0.26764185822215059</v>
      </c>
      <c r="M9" s="13">
        <f t="shared" ref="M9:M36" si="9">LN(1/L9)/LN($C$5)</f>
        <v>3.803248657913231</v>
      </c>
      <c r="N9" s="11">
        <f t="shared" ref="N9:N18" si="10">J9/($C$5^$C$4-1)</f>
        <v>1.2442000000000003E-2</v>
      </c>
      <c r="O9" s="11">
        <f t="shared" ref="O9:O18" si="11">($C$5^$C$4-1)/($C$5^M9-1)</f>
        <v>0.3654521510096575</v>
      </c>
      <c r="P9" s="11">
        <f t="shared" ref="P9:P18" si="12">IF(ABS(1-O9)&lt;0.125,(9.6*(1-M9)^2+1.1)*ABS(L9)/C9*100,(2*ABS(1-O9)+1)*ABS(N9))/C9*100</f>
        <v>7.6825354775379857</v>
      </c>
      <c r="Q9" s="11">
        <f t="shared" ref="Q9:Q18" si="13">IF(ABS(1-O9)&lt;0.125,(24*(1-M9)^2+0.1)*ABS(L9)/C9*100,ABS(1-O9)*ABS(N9))/C9*100</f>
        <v>2.1484049202517235</v>
      </c>
      <c r="AC9" s="2">
        <f t="shared" si="0"/>
        <v>-6.6204058219645159</v>
      </c>
      <c r="AD9" s="2">
        <f t="shared" si="1"/>
        <v>-1.8435618945020131</v>
      </c>
    </row>
    <row r="10" spans="2:30" x14ac:dyDescent="0.25">
      <c r="B10" s="9">
        <f t="shared" ref="B10:B36" si="14">B9+1</f>
        <v>3</v>
      </c>
      <c r="C10" s="14">
        <v>0.32748300000000002</v>
      </c>
      <c r="D10" s="14">
        <v>0.33708900000000003</v>
      </c>
      <c r="E10" s="14">
        <v>0.33969100000000002</v>
      </c>
      <c r="F10" s="12">
        <v>-6.0834908E-2</v>
      </c>
      <c r="G10" s="11">
        <f t="shared" si="3"/>
        <v>638.31428494968725</v>
      </c>
      <c r="H10" s="11">
        <f t="shared" si="4"/>
        <v>654.10456115097611</v>
      </c>
      <c r="I10" s="11">
        <f t="shared" si="5"/>
        <v>6.5838171071122531</v>
      </c>
      <c r="J10" s="11">
        <f t="shared" si="6"/>
        <v>9.6060000000000034E-3</v>
      </c>
      <c r="K10" s="11">
        <f t="shared" si="7"/>
        <v>2.6019999999999932E-3</v>
      </c>
      <c r="L10" s="11">
        <f t="shared" si="8"/>
        <v>0.27087237143451931</v>
      </c>
      <c r="M10" s="13">
        <f t="shared" si="9"/>
        <v>3.7686296930392436</v>
      </c>
      <c r="N10" s="11">
        <f t="shared" si="10"/>
        <v>9.606E-3</v>
      </c>
      <c r="O10" s="11">
        <f t="shared" si="11"/>
        <v>0.37150199885779422</v>
      </c>
      <c r="P10" s="11">
        <f t="shared" si="12"/>
        <v>6.6204058219645159</v>
      </c>
      <c r="Q10" s="11">
        <f t="shared" si="13"/>
        <v>1.8435618945020131</v>
      </c>
      <c r="AC10" s="2" t="e">
        <f t="shared" si="0"/>
        <v>#NUM!</v>
      </c>
      <c r="AD10" s="2" t="e">
        <f t="shared" si="1"/>
        <v>#NUM!</v>
      </c>
    </row>
    <row r="11" spans="2:30" x14ac:dyDescent="0.25">
      <c r="B11" s="9">
        <f t="shared" si="14"/>
        <v>4</v>
      </c>
      <c r="C11" s="14">
        <v>0.25988800000000001</v>
      </c>
      <c r="D11" s="14">
        <v>0.26734000000000002</v>
      </c>
      <c r="E11" s="14">
        <v>0.267322</v>
      </c>
      <c r="F11" s="12">
        <v>-0.45964152699999999</v>
      </c>
      <c r="G11" s="11">
        <f t="shared" si="3"/>
        <v>156.54145344443603</v>
      </c>
      <c r="H11" s="11">
        <f t="shared" si="4"/>
        <v>158.16271687740692</v>
      </c>
      <c r="I11" s="11">
        <f t="shared" si="5"/>
        <v>1.5815880078215823</v>
      </c>
      <c r="J11" s="11">
        <f t="shared" si="6"/>
        <v>7.4520000000000142E-3</v>
      </c>
      <c r="K11" s="11">
        <f t="shared" si="7"/>
        <v>-1.8000000000018002E-5</v>
      </c>
      <c r="L11" s="11">
        <f t="shared" si="8"/>
        <v>-2.4154589372004788E-3</v>
      </c>
      <c r="M11" s="13" t="e">
        <f t="shared" si="9"/>
        <v>#NUM!</v>
      </c>
      <c r="N11" s="11">
        <f t="shared" si="10"/>
        <v>7.4520000000000107E-3</v>
      </c>
      <c r="O11" s="11" t="e">
        <f t="shared" si="11"/>
        <v>#NUM!</v>
      </c>
      <c r="P11" s="11" t="e">
        <f t="shared" si="12"/>
        <v>#NUM!</v>
      </c>
      <c r="Q11" s="11" t="e">
        <f t="shared" si="13"/>
        <v>#NUM!</v>
      </c>
      <c r="AC11" s="2" t="e">
        <f t="shared" si="0"/>
        <v>#NUM!</v>
      </c>
      <c r="AD11" s="2" t="e">
        <f t="shared" si="1"/>
        <v>#NUM!</v>
      </c>
    </row>
    <row r="12" spans="2:30" x14ac:dyDescent="0.25">
      <c r="B12" s="9">
        <f t="shared" si="14"/>
        <v>5</v>
      </c>
      <c r="C12" s="14">
        <v>0.16683600000000001</v>
      </c>
      <c r="D12" s="14">
        <v>0.16559199999999999</v>
      </c>
      <c r="E12" s="14">
        <v>0.16614899999999999</v>
      </c>
      <c r="F12" s="12">
        <v>-0.67594342200000002</v>
      </c>
      <c r="G12" s="11">
        <f t="shared" si="3"/>
        <v>124.68194741896608</v>
      </c>
      <c r="H12" s="11">
        <f t="shared" si="4"/>
        <v>124.4979083471279</v>
      </c>
      <c r="I12" s="11">
        <f t="shared" si="5"/>
        <v>1.2458031169360206</v>
      </c>
      <c r="J12" s="11">
        <f t="shared" si="6"/>
        <v>-1.2440000000000229E-3</v>
      </c>
      <c r="K12" s="11">
        <f t="shared" si="7"/>
        <v>5.5700000000000194E-4</v>
      </c>
      <c r="L12" s="11">
        <f t="shared" si="8"/>
        <v>-0.44774919614147241</v>
      </c>
      <c r="M12" s="13" t="e">
        <f t="shared" si="9"/>
        <v>#NUM!</v>
      </c>
      <c r="N12" s="11">
        <f t="shared" si="10"/>
        <v>-1.2440000000000222E-3</v>
      </c>
      <c r="O12" s="11" t="e">
        <f t="shared" si="11"/>
        <v>#NUM!</v>
      </c>
      <c r="P12" s="11" t="e">
        <f t="shared" si="12"/>
        <v>#NUM!</v>
      </c>
      <c r="Q12" s="11" t="e">
        <f t="shared" si="13"/>
        <v>#NUM!</v>
      </c>
      <c r="AC12" s="2">
        <f t="shared" si="0"/>
        <v>-2.6047171587672038</v>
      </c>
      <c r="AD12" s="2">
        <f t="shared" si="1"/>
        <v>-0.52027641071407293</v>
      </c>
    </row>
    <row r="13" spans="2:30" x14ac:dyDescent="0.25">
      <c r="B13" s="9">
        <f t="shared" si="14"/>
        <v>6</v>
      </c>
      <c r="C13" s="14">
        <v>0.13988300000000001</v>
      </c>
      <c r="D13" s="14">
        <v>0.142071</v>
      </c>
      <c r="E13" s="14">
        <v>0.143321</v>
      </c>
      <c r="F13" s="12">
        <v>-0.76381606700000004</v>
      </c>
      <c r="G13" s="11">
        <f t="shared" si="3"/>
        <v>118.31370221752616</v>
      </c>
      <c r="H13" s="11">
        <f t="shared" si="4"/>
        <v>118.60015861645917</v>
      </c>
      <c r="I13" s="11">
        <f t="shared" si="5"/>
        <v>1.1876381058111469</v>
      </c>
      <c r="J13" s="11">
        <f t="shared" si="6"/>
        <v>2.1879999999999955E-3</v>
      </c>
      <c r="K13" s="11">
        <f t="shared" si="7"/>
        <v>1.2500000000000011E-3</v>
      </c>
      <c r="L13" s="11">
        <f t="shared" si="8"/>
        <v>0.57129798903108031</v>
      </c>
      <c r="M13" s="13">
        <f t="shared" si="9"/>
        <v>1.6153692864862057</v>
      </c>
      <c r="N13" s="11">
        <f t="shared" si="10"/>
        <v>2.1879999999999946E-3</v>
      </c>
      <c r="O13" s="11">
        <f t="shared" si="11"/>
        <v>1.3326226012793274</v>
      </c>
      <c r="P13" s="11">
        <f t="shared" si="12"/>
        <v>2.6047171587672038</v>
      </c>
      <c r="Q13" s="11">
        <f t="shared" si="13"/>
        <v>0.52027641071407293</v>
      </c>
      <c r="AC13" s="2" t="e">
        <f t="shared" si="0"/>
        <v>#NUM!</v>
      </c>
      <c r="AD13" s="2" t="e">
        <f t="shared" si="1"/>
        <v>#NUM!</v>
      </c>
    </row>
    <row r="14" spans="2:30" x14ac:dyDescent="0.25">
      <c r="B14" s="9">
        <f t="shared" si="14"/>
        <v>7</v>
      </c>
      <c r="C14" s="14">
        <v>0.112931</v>
      </c>
      <c r="D14" s="14">
        <v>0.118551</v>
      </c>
      <c r="E14" s="14">
        <v>0.117614</v>
      </c>
      <c r="F14" s="12">
        <v>-0.83141040899999996</v>
      </c>
      <c r="G14" s="11">
        <f t="shared" si="3"/>
        <v>113.58306304293575</v>
      </c>
      <c r="H14" s="11">
        <f t="shared" si="4"/>
        <v>114.25902282635482</v>
      </c>
      <c r="I14" s="11">
        <f t="shared" si="5"/>
        <v>1.1414632276993779</v>
      </c>
      <c r="J14" s="11">
        <f t="shared" si="6"/>
        <v>5.62E-3</v>
      </c>
      <c r="K14" s="11">
        <f t="shared" si="7"/>
        <v>-9.3700000000000727E-4</v>
      </c>
      <c r="L14" s="11">
        <f t="shared" si="8"/>
        <v>-0.16672597864768812</v>
      </c>
      <c r="M14" s="13" t="e">
        <f t="shared" si="9"/>
        <v>#NUM!</v>
      </c>
      <c r="N14" s="11">
        <f t="shared" si="10"/>
        <v>5.6199999999999974E-3</v>
      </c>
      <c r="O14" s="11" t="e">
        <f t="shared" si="11"/>
        <v>#NUM!</v>
      </c>
      <c r="P14" s="11" t="e">
        <f t="shared" si="12"/>
        <v>#NUM!</v>
      </c>
      <c r="Q14" s="11" t="e">
        <f t="shared" si="13"/>
        <v>#NUM!</v>
      </c>
      <c r="AC14" s="2" t="e">
        <f t="shared" si="0"/>
        <v>#NUM!</v>
      </c>
      <c r="AD14" s="2" t="e">
        <f t="shared" si="1"/>
        <v>#NUM!</v>
      </c>
    </row>
    <row r="15" spans="2:30" x14ac:dyDescent="0.25">
      <c r="B15" s="9">
        <f t="shared" si="14"/>
        <v>8</v>
      </c>
      <c r="C15" s="14">
        <v>8.5978299999999994E-2</v>
      </c>
      <c r="D15" s="14">
        <v>9.2082600000000001E-2</v>
      </c>
      <c r="E15" s="14">
        <v>9.1906799999999997E-2</v>
      </c>
      <c r="F15" s="12">
        <v>-0.85844814599999997</v>
      </c>
      <c r="G15" s="11">
        <f t="shared" si="3"/>
        <v>110.01554961713435</v>
      </c>
      <c r="H15" s="11">
        <f t="shared" si="4"/>
        <v>110.72663508320979</v>
      </c>
      <c r="I15" s="11">
        <f t="shared" si="5"/>
        <v>1.1070615626910563</v>
      </c>
      <c r="J15" s="11">
        <f t="shared" si="6"/>
        <v>6.1043000000000069E-3</v>
      </c>
      <c r="K15" s="11">
        <f t="shared" si="7"/>
        <v>-1.7580000000000373E-4</v>
      </c>
      <c r="L15" s="11">
        <f t="shared" si="8"/>
        <v>-2.879937093524295E-2</v>
      </c>
      <c r="M15" s="13" t="e">
        <f t="shared" si="9"/>
        <v>#NUM!</v>
      </c>
      <c r="N15" s="11">
        <f t="shared" si="10"/>
        <v>6.1043000000000043E-3</v>
      </c>
      <c r="O15" s="11" t="e">
        <f t="shared" si="11"/>
        <v>#NUM!</v>
      </c>
      <c r="P15" s="11" t="e">
        <f t="shared" si="12"/>
        <v>#NUM!</v>
      </c>
      <c r="Q15" s="11" t="e">
        <f t="shared" si="13"/>
        <v>#NUM!</v>
      </c>
      <c r="AC15" s="2">
        <f t="shared" si="0"/>
        <v>-14.466801929173222</v>
      </c>
      <c r="AD15" s="2">
        <f t="shared" si="1"/>
        <v>-3.6835126106803617</v>
      </c>
    </row>
    <row r="16" spans="2:30" x14ac:dyDescent="0.25">
      <c r="B16" s="9">
        <f t="shared" si="14"/>
        <v>9</v>
      </c>
      <c r="C16" s="14">
        <v>5.9025800000000003E-2</v>
      </c>
      <c r="D16" s="14">
        <v>6.3216499999999995E-2</v>
      </c>
      <c r="E16" s="14">
        <v>6.4577899999999994E-2</v>
      </c>
      <c r="F16" s="12">
        <v>-0.83816984400000005</v>
      </c>
      <c r="G16" s="11">
        <f t="shared" si="3"/>
        <v>107.04222424876455</v>
      </c>
      <c r="H16" s="11">
        <f t="shared" si="4"/>
        <v>107.54220644569025</v>
      </c>
      <c r="I16" s="11">
        <f t="shared" si="5"/>
        <v>1.077046317595745</v>
      </c>
      <c r="J16" s="11">
        <f t="shared" si="6"/>
        <v>4.1906999999999917E-3</v>
      </c>
      <c r="K16" s="11">
        <f t="shared" si="7"/>
        <v>1.3613999999999987E-3</v>
      </c>
      <c r="L16" s="11">
        <f t="shared" si="8"/>
        <v>0.32486219486004758</v>
      </c>
      <c r="M16" s="13">
        <f t="shared" si="9"/>
        <v>3.2442004639749822</v>
      </c>
      <c r="N16" s="11">
        <f t="shared" si="10"/>
        <v>4.1906999999999899E-3</v>
      </c>
      <c r="O16" s="11">
        <f t="shared" si="11"/>
        <v>0.48117909023433453</v>
      </c>
      <c r="P16" s="11">
        <f t="shared" si="12"/>
        <v>14.466801929173222</v>
      </c>
      <c r="Q16" s="11">
        <f t="shared" si="13"/>
        <v>3.6835126106803617</v>
      </c>
      <c r="AC16" s="2">
        <f t="shared" si="0"/>
        <v>-14.46714705987546</v>
      </c>
      <c r="AD16" s="2">
        <f t="shared" si="1"/>
        <v>-3.6837471940955733</v>
      </c>
    </row>
    <row r="17" spans="1:30" x14ac:dyDescent="0.25">
      <c r="B17" s="9">
        <f t="shared" si="14"/>
        <v>10</v>
      </c>
      <c r="C17" s="14">
        <v>3.2073400000000002E-2</v>
      </c>
      <c r="D17" s="14">
        <v>3.4350499999999999E-2</v>
      </c>
      <c r="E17" s="14">
        <v>3.5090200000000002E-2</v>
      </c>
      <c r="F17" s="12">
        <v>-0.78409437000000004</v>
      </c>
      <c r="G17" s="11">
        <f t="shared" si="3"/>
        <v>104.09050252458769</v>
      </c>
      <c r="H17" s="11">
        <f t="shared" si="4"/>
        <v>104.38091399635989</v>
      </c>
      <c r="I17" s="11">
        <f t="shared" si="5"/>
        <v>1.044752521306842</v>
      </c>
      <c r="J17" s="11">
        <f t="shared" si="6"/>
        <v>2.2770999999999972E-3</v>
      </c>
      <c r="K17" s="11">
        <f t="shared" si="7"/>
        <v>7.3970000000000286E-4</v>
      </c>
      <c r="L17" s="11">
        <f t="shared" si="8"/>
        <v>0.32484300206403044</v>
      </c>
      <c r="M17" s="13">
        <f t="shared" si="9"/>
        <v>3.2443709373021088</v>
      </c>
      <c r="N17" s="11">
        <f t="shared" si="10"/>
        <v>2.2770999999999963E-3</v>
      </c>
      <c r="O17" s="11">
        <f t="shared" si="11"/>
        <v>0.48113698451932213</v>
      </c>
      <c r="P17" s="11">
        <f t="shared" si="12"/>
        <v>14.46714705987546</v>
      </c>
      <c r="Q17" s="11">
        <f t="shared" si="13"/>
        <v>3.6837471940955733</v>
      </c>
      <c r="AC17" s="2" t="e">
        <f t="shared" si="0"/>
        <v>#DIV/0!</v>
      </c>
      <c r="AD17" s="2" t="e">
        <f t="shared" si="1"/>
        <v>#DIV/0!</v>
      </c>
    </row>
    <row r="18" spans="1:30" x14ac:dyDescent="0.25">
      <c r="B18" s="9">
        <f t="shared" si="14"/>
        <v>11</v>
      </c>
      <c r="C18" s="21"/>
      <c r="D18" s="21"/>
      <c r="E18" s="21"/>
      <c r="F18" s="6">
        <v>-0.73677833000000004</v>
      </c>
      <c r="G18" s="11">
        <f t="shared" si="3"/>
        <v>100</v>
      </c>
      <c r="H18" s="11">
        <f t="shared" si="4"/>
        <v>100</v>
      </c>
      <c r="I18" s="11">
        <f t="shared" si="5"/>
        <v>1</v>
      </c>
      <c r="J18" s="11">
        <f t="shared" si="6"/>
        <v>0</v>
      </c>
      <c r="K18" s="11">
        <f t="shared" si="7"/>
        <v>0</v>
      </c>
      <c r="L18" s="11" t="e">
        <f t="shared" si="8"/>
        <v>#DIV/0!</v>
      </c>
      <c r="M18" s="13" t="e">
        <f t="shared" si="9"/>
        <v>#DIV/0!</v>
      </c>
      <c r="N18" s="11">
        <f t="shared" si="10"/>
        <v>0</v>
      </c>
      <c r="O18" s="11" t="e">
        <f t="shared" si="11"/>
        <v>#DIV/0!</v>
      </c>
      <c r="P18" s="11" t="e">
        <f t="shared" si="12"/>
        <v>#DIV/0!</v>
      </c>
      <c r="Q18" s="11" t="e">
        <f t="shared" si="13"/>
        <v>#DIV/0!</v>
      </c>
      <c r="AC18" s="2" t="e">
        <f t="shared" si="0"/>
        <v>#DIV/0!</v>
      </c>
      <c r="AD18" s="2" t="e">
        <f t="shared" si="1"/>
        <v>#DIV/0!</v>
      </c>
    </row>
    <row r="19" spans="1:30" x14ac:dyDescent="0.25">
      <c r="B19" s="9">
        <f t="shared" si="14"/>
        <v>12</v>
      </c>
      <c r="C19" s="21"/>
      <c r="D19" s="21"/>
      <c r="E19" s="21"/>
      <c r="F19" s="6">
        <v>-0.62862738299999998</v>
      </c>
      <c r="G19" s="11">
        <f t="shared" ref="G19:G36" si="15">(F19-C19)/F19*100</f>
        <v>100</v>
      </c>
      <c r="H19" s="11">
        <f t="shared" ref="H19:H36" si="16">(F19-D19)/F19*100</f>
        <v>100</v>
      </c>
      <c r="I19" s="11">
        <f t="shared" ref="I19:I36" si="17">(F19-E19)/F19</f>
        <v>1</v>
      </c>
      <c r="J19" s="11">
        <f t="shared" ref="J19:J36" si="18">D19-C19</f>
        <v>0</v>
      </c>
      <c r="K19" s="11">
        <f t="shared" ref="K19:K36" si="19">E19-D19</f>
        <v>0</v>
      </c>
      <c r="L19" s="11" t="e">
        <f t="shared" ref="L19:L36" si="20">K19/J19</f>
        <v>#DIV/0!</v>
      </c>
      <c r="M19" s="13" t="e">
        <f t="shared" si="9"/>
        <v>#DIV/0!</v>
      </c>
      <c r="N19" s="11">
        <f t="shared" ref="N19:N36" si="21">J19/($C$5^$C$4-1)</f>
        <v>0</v>
      </c>
      <c r="O19" s="11" t="e">
        <f t="shared" ref="O19:O36" si="22">($C$5^$C$4-1)/($C$5^M19-1)</f>
        <v>#DIV/0!</v>
      </c>
      <c r="P19" s="11" t="e">
        <f t="shared" ref="P19:P36" si="23">IF(ABS(1-O19)&lt;0.125,(9.6*(1-M19)^2+1.1)*ABS(L19)/C19*100,(2*ABS(1-O19)+1)*ABS(N19))/C19*100</f>
        <v>#DIV/0!</v>
      </c>
      <c r="Q19" s="11" t="e">
        <f t="shared" ref="Q19:Q36" si="24">IF(ABS(1-O19)&lt;0.125,(24*(1-M19)^2+0.1)*ABS(L19)/C19*100,ABS(1-O19)*ABS(N19))/C19*100</f>
        <v>#DIV/0!</v>
      </c>
      <c r="AC19" s="2" t="e">
        <f t="shared" si="0"/>
        <v>#DIV/0!</v>
      </c>
      <c r="AD19" s="2" t="e">
        <f t="shared" si="1"/>
        <v>#DIV/0!</v>
      </c>
    </row>
    <row r="20" spans="1:30" x14ac:dyDescent="0.25">
      <c r="B20" s="9">
        <f t="shared" si="14"/>
        <v>13</v>
      </c>
      <c r="C20" s="21"/>
      <c r="D20" s="21"/>
      <c r="E20" s="21"/>
      <c r="F20" s="6">
        <v>-0.58807077699999999</v>
      </c>
      <c r="G20" s="11">
        <f t="shared" si="15"/>
        <v>100</v>
      </c>
      <c r="H20" s="11">
        <f t="shared" si="16"/>
        <v>100</v>
      </c>
      <c r="I20" s="11">
        <f t="shared" si="17"/>
        <v>1</v>
      </c>
      <c r="J20" s="11">
        <f t="shared" si="18"/>
        <v>0</v>
      </c>
      <c r="K20" s="11">
        <f t="shared" si="19"/>
        <v>0</v>
      </c>
      <c r="L20" s="11" t="e">
        <f t="shared" si="20"/>
        <v>#DIV/0!</v>
      </c>
      <c r="M20" s="13" t="e">
        <f t="shared" si="9"/>
        <v>#DIV/0!</v>
      </c>
      <c r="N20" s="11">
        <f t="shared" si="21"/>
        <v>0</v>
      </c>
      <c r="O20" s="11" t="e">
        <f t="shared" si="22"/>
        <v>#DIV/0!</v>
      </c>
      <c r="P20" s="11" t="e">
        <f t="shared" si="23"/>
        <v>#DIV/0!</v>
      </c>
      <c r="Q20" s="11" t="e">
        <f t="shared" si="24"/>
        <v>#DIV/0!</v>
      </c>
      <c r="AC20" s="2" t="e">
        <f t="shared" si="0"/>
        <v>#DIV/0!</v>
      </c>
      <c r="AD20" s="2" t="e">
        <f t="shared" si="1"/>
        <v>#DIV/0!</v>
      </c>
    </row>
    <row r="21" spans="1:30" x14ac:dyDescent="0.25">
      <c r="B21" s="9">
        <f t="shared" si="14"/>
        <v>14</v>
      </c>
      <c r="C21" s="21"/>
      <c r="D21" s="21"/>
      <c r="E21" s="21"/>
      <c r="F21" s="6">
        <v>-0.56779247499999996</v>
      </c>
      <c r="G21" s="11">
        <f t="shared" si="15"/>
        <v>100</v>
      </c>
      <c r="H21" s="11">
        <f t="shared" si="16"/>
        <v>100</v>
      </c>
      <c r="I21" s="11">
        <f t="shared" si="17"/>
        <v>1</v>
      </c>
      <c r="J21" s="11">
        <f t="shared" si="18"/>
        <v>0</v>
      </c>
      <c r="K21" s="11">
        <f t="shared" si="19"/>
        <v>0</v>
      </c>
      <c r="L21" s="11" t="e">
        <f t="shared" si="20"/>
        <v>#DIV/0!</v>
      </c>
      <c r="M21" s="13" t="e">
        <f t="shared" si="9"/>
        <v>#DIV/0!</v>
      </c>
      <c r="N21" s="11">
        <f t="shared" si="21"/>
        <v>0</v>
      </c>
      <c r="O21" s="11" t="e">
        <f t="shared" si="22"/>
        <v>#DIV/0!</v>
      </c>
      <c r="P21" s="11" t="e">
        <f t="shared" si="23"/>
        <v>#DIV/0!</v>
      </c>
      <c r="Q21" s="11" t="e">
        <f t="shared" si="24"/>
        <v>#DIV/0!</v>
      </c>
      <c r="AC21" s="2" t="e">
        <f t="shared" si="0"/>
        <v>#DIV/0!</v>
      </c>
      <c r="AD21" s="2" t="e">
        <f t="shared" si="1"/>
        <v>#DIV/0!</v>
      </c>
    </row>
    <row r="22" spans="1:30" x14ac:dyDescent="0.25">
      <c r="B22" s="9">
        <f t="shared" si="14"/>
        <v>15</v>
      </c>
      <c r="C22" s="21"/>
      <c r="D22" s="21"/>
      <c r="E22" s="21"/>
      <c r="F22" s="6">
        <v>-0.378528317</v>
      </c>
      <c r="G22" s="11">
        <f t="shared" si="15"/>
        <v>100</v>
      </c>
      <c r="H22" s="11">
        <f t="shared" si="16"/>
        <v>100</v>
      </c>
      <c r="I22" s="11">
        <f t="shared" si="17"/>
        <v>1</v>
      </c>
      <c r="J22" s="11">
        <f t="shared" si="18"/>
        <v>0</v>
      </c>
      <c r="K22" s="11">
        <f t="shared" si="19"/>
        <v>0</v>
      </c>
      <c r="L22" s="11" t="e">
        <f t="shared" si="20"/>
        <v>#DIV/0!</v>
      </c>
      <c r="M22" s="13" t="e">
        <f t="shared" si="9"/>
        <v>#DIV/0!</v>
      </c>
      <c r="N22" s="11">
        <f t="shared" si="21"/>
        <v>0</v>
      </c>
      <c r="O22" s="11" t="e">
        <f t="shared" si="22"/>
        <v>#DIV/0!</v>
      </c>
      <c r="P22" s="11" t="e">
        <f t="shared" si="23"/>
        <v>#DIV/0!</v>
      </c>
      <c r="Q22" s="11" t="e">
        <f t="shared" si="24"/>
        <v>#DIV/0!</v>
      </c>
      <c r="AC22" s="2" t="e">
        <f t="shared" si="0"/>
        <v>#DIV/0!</v>
      </c>
      <c r="AD22" s="2" t="e">
        <f t="shared" si="1"/>
        <v>#DIV/0!</v>
      </c>
    </row>
    <row r="23" spans="1:30" x14ac:dyDescent="0.25">
      <c r="A23" s="1"/>
      <c r="B23" s="9">
        <f t="shared" si="14"/>
        <v>16</v>
      </c>
      <c r="C23" s="21"/>
      <c r="D23" s="21"/>
      <c r="E23" s="21"/>
      <c r="F23" s="6">
        <v>-0.196023592</v>
      </c>
      <c r="G23" s="11">
        <f t="shared" si="15"/>
        <v>100</v>
      </c>
      <c r="H23" s="11">
        <f t="shared" si="16"/>
        <v>100</v>
      </c>
      <c r="I23" s="11">
        <f t="shared" si="17"/>
        <v>1</v>
      </c>
      <c r="J23" s="11">
        <f t="shared" si="18"/>
        <v>0</v>
      </c>
      <c r="K23" s="11">
        <f t="shared" si="19"/>
        <v>0</v>
      </c>
      <c r="L23" s="11" t="e">
        <f t="shared" si="20"/>
        <v>#DIV/0!</v>
      </c>
      <c r="M23" s="13" t="e">
        <f t="shared" si="9"/>
        <v>#DIV/0!</v>
      </c>
      <c r="N23" s="11">
        <f t="shared" si="21"/>
        <v>0</v>
      </c>
      <c r="O23" s="11" t="e">
        <f t="shared" si="22"/>
        <v>#DIV/0!</v>
      </c>
      <c r="P23" s="11" t="e">
        <f t="shared" si="23"/>
        <v>#DIV/0!</v>
      </c>
      <c r="Q23" s="11" t="e">
        <f t="shared" si="24"/>
        <v>#DIV/0!</v>
      </c>
      <c r="AC23" s="2" t="e">
        <f t="shared" si="0"/>
        <v>#DIV/0!</v>
      </c>
      <c r="AD23" s="2" t="e">
        <f t="shared" si="1"/>
        <v>#DIV/0!</v>
      </c>
    </row>
    <row r="24" spans="1:30" x14ac:dyDescent="0.25">
      <c r="A24" s="1"/>
      <c r="B24" s="9">
        <f t="shared" si="14"/>
        <v>17</v>
      </c>
      <c r="C24" s="21"/>
      <c r="D24" s="21"/>
      <c r="E24" s="21"/>
      <c r="F24" s="6">
        <v>-0.223061329</v>
      </c>
      <c r="G24" s="11">
        <f t="shared" si="15"/>
        <v>100</v>
      </c>
      <c r="H24" s="11">
        <f t="shared" si="16"/>
        <v>100</v>
      </c>
      <c r="I24" s="11">
        <f t="shared" si="17"/>
        <v>1</v>
      </c>
      <c r="J24" s="11">
        <f t="shared" si="18"/>
        <v>0</v>
      </c>
      <c r="K24" s="11">
        <f t="shared" si="19"/>
        <v>0</v>
      </c>
      <c r="L24" s="11" t="e">
        <f t="shared" si="20"/>
        <v>#DIV/0!</v>
      </c>
      <c r="M24" s="13" t="e">
        <f t="shared" si="9"/>
        <v>#DIV/0!</v>
      </c>
      <c r="N24" s="11">
        <f t="shared" si="21"/>
        <v>0</v>
      </c>
      <c r="O24" s="11" t="e">
        <f t="shared" si="22"/>
        <v>#DIV/0!</v>
      </c>
      <c r="P24" s="11" t="e">
        <f t="shared" si="23"/>
        <v>#DIV/0!</v>
      </c>
      <c r="Q24" s="11" t="e">
        <f t="shared" si="24"/>
        <v>#DIV/0!</v>
      </c>
      <c r="AC24" s="2" t="e">
        <f t="shared" si="0"/>
        <v>#DIV/0!</v>
      </c>
      <c r="AD24" s="2" t="e">
        <f t="shared" si="1"/>
        <v>#DIV/0!</v>
      </c>
    </row>
    <row r="25" spans="1:30" x14ac:dyDescent="0.25">
      <c r="A25" s="1"/>
      <c r="B25" s="9">
        <f t="shared" si="14"/>
        <v>18</v>
      </c>
      <c r="C25" s="21"/>
      <c r="D25" s="21"/>
      <c r="E25" s="21"/>
      <c r="F25" s="6">
        <v>-0.23658019799999999</v>
      </c>
      <c r="G25" s="11">
        <f t="shared" si="15"/>
        <v>100</v>
      </c>
      <c r="H25" s="11">
        <f t="shared" si="16"/>
        <v>100</v>
      </c>
      <c r="I25" s="11">
        <f t="shared" si="17"/>
        <v>1</v>
      </c>
      <c r="J25" s="11">
        <f t="shared" si="18"/>
        <v>0</v>
      </c>
      <c r="K25" s="11">
        <f t="shared" si="19"/>
        <v>0</v>
      </c>
      <c r="L25" s="11" t="e">
        <f t="shared" si="20"/>
        <v>#DIV/0!</v>
      </c>
      <c r="M25" s="13" t="e">
        <f t="shared" si="9"/>
        <v>#DIV/0!</v>
      </c>
      <c r="N25" s="11">
        <f t="shared" si="21"/>
        <v>0</v>
      </c>
      <c r="O25" s="11" t="e">
        <f t="shared" si="22"/>
        <v>#DIV/0!</v>
      </c>
      <c r="P25" s="11" t="e">
        <f t="shared" si="23"/>
        <v>#DIV/0!</v>
      </c>
      <c r="Q25" s="11" t="e">
        <f t="shared" si="24"/>
        <v>#DIV/0!</v>
      </c>
      <c r="AC25" s="2" t="e">
        <f t="shared" si="0"/>
        <v>#DIV/0!</v>
      </c>
      <c r="AD25" s="2" t="e">
        <f t="shared" si="1"/>
        <v>#DIV/0!</v>
      </c>
    </row>
    <row r="26" spans="1:30" x14ac:dyDescent="0.25">
      <c r="A26" s="1"/>
      <c r="B26" s="9">
        <f t="shared" si="14"/>
        <v>19</v>
      </c>
      <c r="C26" s="21"/>
      <c r="D26" s="21"/>
      <c r="E26" s="21"/>
      <c r="F26" s="6">
        <v>-0.27713680299999999</v>
      </c>
      <c r="G26" s="11">
        <f t="shared" si="15"/>
        <v>100</v>
      </c>
      <c r="H26" s="11">
        <f t="shared" si="16"/>
        <v>100</v>
      </c>
      <c r="I26" s="11">
        <f t="shared" si="17"/>
        <v>1</v>
      </c>
      <c r="J26" s="11">
        <f t="shared" si="18"/>
        <v>0</v>
      </c>
      <c r="K26" s="11">
        <f t="shared" si="19"/>
        <v>0</v>
      </c>
      <c r="L26" s="11" t="e">
        <f t="shared" si="20"/>
        <v>#DIV/0!</v>
      </c>
      <c r="M26" s="13" t="e">
        <f t="shared" si="9"/>
        <v>#DIV/0!</v>
      </c>
      <c r="N26" s="11">
        <f t="shared" si="21"/>
        <v>0</v>
      </c>
      <c r="O26" s="11" t="e">
        <f t="shared" si="22"/>
        <v>#DIV/0!</v>
      </c>
      <c r="P26" s="11" t="e">
        <f t="shared" si="23"/>
        <v>#DIV/0!</v>
      </c>
      <c r="Q26" s="11" t="e">
        <f t="shared" si="24"/>
        <v>#DIV/0!</v>
      </c>
      <c r="AC26" s="2" t="e">
        <f t="shared" si="0"/>
        <v>#DIV/0!</v>
      </c>
      <c r="AD26" s="2" t="e">
        <f t="shared" si="1"/>
        <v>#DIV/0!</v>
      </c>
    </row>
    <row r="27" spans="1:30" x14ac:dyDescent="0.25">
      <c r="A27" s="1"/>
      <c r="B27" s="9">
        <f t="shared" si="14"/>
        <v>20</v>
      </c>
      <c r="C27" s="21"/>
      <c r="D27" s="21"/>
      <c r="E27" s="21"/>
      <c r="F27" s="6">
        <v>-0.283896237</v>
      </c>
      <c r="G27" s="11">
        <f t="shared" si="15"/>
        <v>100</v>
      </c>
      <c r="H27" s="11">
        <f t="shared" si="16"/>
        <v>100</v>
      </c>
      <c r="I27" s="11">
        <f t="shared" si="17"/>
        <v>1</v>
      </c>
      <c r="J27" s="11">
        <f t="shared" si="18"/>
        <v>0</v>
      </c>
      <c r="K27" s="11">
        <f t="shared" si="19"/>
        <v>0</v>
      </c>
      <c r="L27" s="11" t="e">
        <f t="shared" si="20"/>
        <v>#DIV/0!</v>
      </c>
      <c r="M27" s="13" t="e">
        <f t="shared" si="9"/>
        <v>#DIV/0!</v>
      </c>
      <c r="N27" s="11">
        <f t="shared" si="21"/>
        <v>0</v>
      </c>
      <c r="O27" s="11" t="e">
        <f t="shared" si="22"/>
        <v>#DIV/0!</v>
      </c>
      <c r="P27" s="11" t="e">
        <f t="shared" si="23"/>
        <v>#DIV/0!</v>
      </c>
      <c r="Q27" s="11" t="e">
        <f t="shared" si="24"/>
        <v>#DIV/0!</v>
      </c>
      <c r="AC27" s="2" t="e">
        <f t="shared" si="0"/>
        <v>#DIV/0!</v>
      </c>
      <c r="AD27" s="2" t="e">
        <f t="shared" si="1"/>
        <v>#DIV/0!</v>
      </c>
    </row>
    <row r="28" spans="1:30" x14ac:dyDescent="0.25">
      <c r="A28" s="1"/>
      <c r="B28" s="9">
        <f t="shared" si="14"/>
        <v>21</v>
      </c>
      <c r="C28" s="21"/>
      <c r="D28" s="21"/>
      <c r="E28" s="21"/>
      <c r="F28" s="6">
        <v>-0.29741510599999998</v>
      </c>
      <c r="G28" s="11">
        <f t="shared" si="15"/>
        <v>100</v>
      </c>
      <c r="H28" s="11">
        <f t="shared" si="16"/>
        <v>100</v>
      </c>
      <c r="I28" s="11">
        <f t="shared" si="17"/>
        <v>1</v>
      </c>
      <c r="J28" s="11">
        <f t="shared" si="18"/>
        <v>0</v>
      </c>
      <c r="K28" s="11">
        <f t="shared" si="19"/>
        <v>0</v>
      </c>
      <c r="L28" s="11" t="e">
        <f t="shared" si="20"/>
        <v>#DIV/0!</v>
      </c>
      <c r="M28" s="13" t="e">
        <f t="shared" si="9"/>
        <v>#DIV/0!</v>
      </c>
      <c r="N28" s="11">
        <f t="shared" si="21"/>
        <v>0</v>
      </c>
      <c r="O28" s="11" t="e">
        <f t="shared" si="22"/>
        <v>#DIV/0!</v>
      </c>
      <c r="P28" s="11" t="e">
        <f t="shared" si="23"/>
        <v>#DIV/0!</v>
      </c>
      <c r="Q28" s="11" t="e">
        <f t="shared" si="24"/>
        <v>#DIV/0!</v>
      </c>
      <c r="AC28" s="2" t="e">
        <f t="shared" si="0"/>
        <v>#DIV/0!</v>
      </c>
      <c r="AD28" s="2" t="e">
        <f t="shared" si="1"/>
        <v>#DIV/0!</v>
      </c>
    </row>
    <row r="29" spans="1:30" x14ac:dyDescent="0.25">
      <c r="A29" s="1"/>
      <c r="B29" s="9">
        <f t="shared" si="14"/>
        <v>22</v>
      </c>
      <c r="C29" s="21"/>
      <c r="D29" s="21"/>
      <c r="E29" s="21"/>
      <c r="F29" s="6">
        <v>-0.29065567199999998</v>
      </c>
      <c r="G29" s="11">
        <f t="shared" si="15"/>
        <v>100</v>
      </c>
      <c r="H29" s="11">
        <f t="shared" si="16"/>
        <v>100</v>
      </c>
      <c r="I29" s="11">
        <f t="shared" si="17"/>
        <v>1</v>
      </c>
      <c r="J29" s="11">
        <f t="shared" si="18"/>
        <v>0</v>
      </c>
      <c r="K29" s="11">
        <f t="shared" si="19"/>
        <v>0</v>
      </c>
      <c r="L29" s="11" t="e">
        <f t="shared" si="20"/>
        <v>#DIV/0!</v>
      </c>
      <c r="M29" s="13" t="e">
        <f t="shared" si="9"/>
        <v>#DIV/0!</v>
      </c>
      <c r="N29" s="11">
        <f t="shared" si="21"/>
        <v>0</v>
      </c>
      <c r="O29" s="11" t="e">
        <f t="shared" si="22"/>
        <v>#DIV/0!</v>
      </c>
      <c r="P29" s="11" t="e">
        <f t="shared" si="23"/>
        <v>#DIV/0!</v>
      </c>
      <c r="Q29" s="11" t="e">
        <f t="shared" si="24"/>
        <v>#DIV/0!</v>
      </c>
      <c r="AC29" s="2" t="e">
        <f t="shared" si="0"/>
        <v>#DIV/0!</v>
      </c>
      <c r="AD29" s="2" t="e">
        <f t="shared" si="1"/>
        <v>#DIV/0!</v>
      </c>
    </row>
    <row r="30" spans="1:30" x14ac:dyDescent="0.25">
      <c r="A30" s="1"/>
      <c r="B30" s="9">
        <f t="shared" si="14"/>
        <v>23</v>
      </c>
      <c r="C30" s="21"/>
      <c r="D30" s="21"/>
      <c r="E30" s="21"/>
      <c r="F30" s="6">
        <v>-0.56103304099999995</v>
      </c>
      <c r="G30" s="11">
        <f t="shared" si="15"/>
        <v>100</v>
      </c>
      <c r="H30" s="11">
        <f t="shared" si="16"/>
        <v>100</v>
      </c>
      <c r="I30" s="11">
        <f t="shared" si="17"/>
        <v>1</v>
      </c>
      <c r="J30" s="11">
        <f t="shared" si="18"/>
        <v>0</v>
      </c>
      <c r="K30" s="11">
        <f t="shared" si="19"/>
        <v>0</v>
      </c>
      <c r="L30" s="11" t="e">
        <f t="shared" si="20"/>
        <v>#DIV/0!</v>
      </c>
      <c r="M30" s="13" t="e">
        <f t="shared" si="9"/>
        <v>#DIV/0!</v>
      </c>
      <c r="N30" s="11">
        <f t="shared" si="21"/>
        <v>0</v>
      </c>
      <c r="O30" s="11" t="e">
        <f t="shared" si="22"/>
        <v>#DIV/0!</v>
      </c>
      <c r="P30" s="11" t="e">
        <f t="shared" si="23"/>
        <v>#DIV/0!</v>
      </c>
      <c r="Q30" s="11" t="e">
        <f t="shared" si="24"/>
        <v>#DIV/0!</v>
      </c>
      <c r="AC30" s="2" t="e">
        <f t="shared" si="0"/>
        <v>#DIV/0!</v>
      </c>
      <c r="AD30" s="2" t="e">
        <f t="shared" si="1"/>
        <v>#DIV/0!</v>
      </c>
    </row>
    <row r="31" spans="1:30" x14ac:dyDescent="0.25">
      <c r="A31" s="1"/>
      <c r="B31" s="9">
        <f t="shared" si="14"/>
        <v>24</v>
      </c>
      <c r="C31" s="21"/>
      <c r="D31" s="21"/>
      <c r="E31" s="21"/>
      <c r="F31" s="6">
        <v>-0.60834907999999999</v>
      </c>
      <c r="G31" s="11">
        <f t="shared" si="15"/>
        <v>100</v>
      </c>
      <c r="H31" s="11">
        <f t="shared" si="16"/>
        <v>100</v>
      </c>
      <c r="I31" s="11">
        <f t="shared" si="17"/>
        <v>1</v>
      </c>
      <c r="J31" s="11">
        <f t="shared" si="18"/>
        <v>0</v>
      </c>
      <c r="K31" s="11">
        <f t="shared" si="19"/>
        <v>0</v>
      </c>
      <c r="L31" s="11" t="e">
        <f t="shared" si="20"/>
        <v>#DIV/0!</v>
      </c>
      <c r="M31" s="13" t="e">
        <f t="shared" si="9"/>
        <v>#DIV/0!</v>
      </c>
      <c r="N31" s="11">
        <f t="shared" si="21"/>
        <v>0</v>
      </c>
      <c r="O31" s="11" t="e">
        <f t="shared" si="22"/>
        <v>#DIV/0!</v>
      </c>
      <c r="P31" s="11" t="e">
        <f t="shared" si="23"/>
        <v>#DIV/0!</v>
      </c>
      <c r="Q31" s="11" t="e">
        <f t="shared" si="24"/>
        <v>#DIV/0!</v>
      </c>
      <c r="AC31" s="2" t="e">
        <f t="shared" si="0"/>
        <v>#DIV/0!</v>
      </c>
      <c r="AD31" s="2" t="e">
        <f t="shared" si="1"/>
        <v>#DIV/0!</v>
      </c>
    </row>
    <row r="32" spans="1:30" x14ac:dyDescent="0.25">
      <c r="A32" s="1"/>
      <c r="B32" s="9">
        <f t="shared" si="14"/>
        <v>25</v>
      </c>
      <c r="C32" s="21"/>
      <c r="D32" s="21"/>
      <c r="E32" s="21"/>
      <c r="F32" s="6">
        <v>-0.70298115900000002</v>
      </c>
      <c r="G32" s="11">
        <f t="shared" si="15"/>
        <v>100</v>
      </c>
      <c r="H32" s="11">
        <f t="shared" si="16"/>
        <v>100</v>
      </c>
      <c r="I32" s="11">
        <f t="shared" si="17"/>
        <v>1</v>
      </c>
      <c r="J32" s="11">
        <f t="shared" si="18"/>
        <v>0</v>
      </c>
      <c r="K32" s="11">
        <f t="shared" si="19"/>
        <v>0</v>
      </c>
      <c r="L32" s="11" t="e">
        <f t="shared" si="20"/>
        <v>#DIV/0!</v>
      </c>
      <c r="M32" s="13" t="e">
        <f t="shared" si="9"/>
        <v>#DIV/0!</v>
      </c>
      <c r="N32" s="11">
        <f t="shared" si="21"/>
        <v>0</v>
      </c>
      <c r="O32" s="11" t="e">
        <f t="shared" si="22"/>
        <v>#DIV/0!</v>
      </c>
      <c r="P32" s="11" t="e">
        <f t="shared" si="23"/>
        <v>#DIV/0!</v>
      </c>
      <c r="Q32" s="11" t="e">
        <f t="shared" si="24"/>
        <v>#DIV/0!</v>
      </c>
      <c r="AC32" s="2" t="e">
        <f t="shared" si="0"/>
        <v>#DIV/0!</v>
      </c>
      <c r="AD32" s="2" t="e">
        <f t="shared" si="1"/>
        <v>#DIV/0!</v>
      </c>
    </row>
    <row r="33" spans="1:30" x14ac:dyDescent="0.25">
      <c r="A33" s="1"/>
      <c r="B33" s="9">
        <f t="shared" si="14"/>
        <v>26</v>
      </c>
      <c r="C33" s="21"/>
      <c r="D33" s="21"/>
      <c r="E33" s="21"/>
      <c r="F33" s="6">
        <v>-0.77733493600000003</v>
      </c>
      <c r="G33" s="11">
        <f t="shared" si="15"/>
        <v>100</v>
      </c>
      <c r="H33" s="11">
        <f t="shared" si="16"/>
        <v>100</v>
      </c>
      <c r="I33" s="11">
        <f t="shared" si="17"/>
        <v>1</v>
      </c>
      <c r="J33" s="11">
        <f t="shared" si="18"/>
        <v>0</v>
      </c>
      <c r="K33" s="11">
        <f t="shared" si="19"/>
        <v>0</v>
      </c>
      <c r="L33" s="11" t="e">
        <f t="shared" si="20"/>
        <v>#DIV/0!</v>
      </c>
      <c r="M33" s="13" t="e">
        <f t="shared" si="9"/>
        <v>#DIV/0!</v>
      </c>
      <c r="N33" s="11">
        <f t="shared" si="21"/>
        <v>0</v>
      </c>
      <c r="O33" s="11" t="e">
        <f t="shared" si="22"/>
        <v>#DIV/0!</v>
      </c>
      <c r="P33" s="11" t="e">
        <f t="shared" si="23"/>
        <v>#DIV/0!</v>
      </c>
      <c r="Q33" s="11" t="e">
        <f t="shared" si="24"/>
        <v>#DIV/0!</v>
      </c>
      <c r="AC33" s="2" t="e">
        <f t="shared" si="0"/>
        <v>#DIV/0!</v>
      </c>
      <c r="AD33" s="2" t="e">
        <f t="shared" si="1"/>
        <v>#DIV/0!</v>
      </c>
    </row>
    <row r="34" spans="1:30" x14ac:dyDescent="0.25">
      <c r="A34" s="1"/>
      <c r="B34" s="9">
        <f t="shared" si="14"/>
        <v>27</v>
      </c>
      <c r="C34" s="21"/>
      <c r="D34" s="21"/>
      <c r="E34" s="21"/>
      <c r="F34" s="6">
        <v>-0.93956135699999999</v>
      </c>
      <c r="G34" s="11">
        <f t="shared" si="15"/>
        <v>100</v>
      </c>
      <c r="H34" s="11">
        <f t="shared" si="16"/>
        <v>100</v>
      </c>
      <c r="I34" s="11">
        <f t="shared" si="17"/>
        <v>1</v>
      </c>
      <c r="J34" s="11">
        <f t="shared" si="18"/>
        <v>0</v>
      </c>
      <c r="K34" s="11">
        <f t="shared" si="19"/>
        <v>0</v>
      </c>
      <c r="L34" s="11" t="e">
        <f t="shared" si="20"/>
        <v>#DIV/0!</v>
      </c>
      <c r="M34" s="13" t="e">
        <f t="shared" si="9"/>
        <v>#DIV/0!</v>
      </c>
      <c r="N34" s="11">
        <f t="shared" si="21"/>
        <v>0</v>
      </c>
      <c r="O34" s="11" t="e">
        <f t="shared" si="22"/>
        <v>#DIV/0!</v>
      </c>
      <c r="P34" s="11" t="e">
        <f t="shared" si="23"/>
        <v>#DIV/0!</v>
      </c>
      <c r="Q34" s="11" t="e">
        <f t="shared" si="24"/>
        <v>#DIV/0!</v>
      </c>
      <c r="AC34" s="2" t="e">
        <f t="shared" si="0"/>
        <v>#DIV/0!</v>
      </c>
      <c r="AD34" s="2" t="e">
        <f t="shared" si="1"/>
        <v>#DIV/0!</v>
      </c>
    </row>
    <row r="35" spans="1:30" x14ac:dyDescent="0.25">
      <c r="B35" s="9">
        <f t="shared" si="14"/>
        <v>28</v>
      </c>
      <c r="C35" s="21"/>
      <c r="D35" s="21"/>
      <c r="E35" s="21"/>
      <c r="F35" s="6">
        <v>-1.0950283439999999</v>
      </c>
      <c r="G35" s="11">
        <f t="shared" si="15"/>
        <v>100</v>
      </c>
      <c r="H35" s="11">
        <f t="shared" si="16"/>
        <v>100</v>
      </c>
      <c r="I35" s="11">
        <f t="shared" si="17"/>
        <v>1</v>
      </c>
      <c r="J35" s="11">
        <f t="shared" si="18"/>
        <v>0</v>
      </c>
      <c r="K35" s="11">
        <f t="shared" si="19"/>
        <v>0</v>
      </c>
      <c r="L35" s="11" t="e">
        <f t="shared" si="20"/>
        <v>#DIV/0!</v>
      </c>
      <c r="M35" s="13" t="e">
        <f t="shared" si="9"/>
        <v>#DIV/0!</v>
      </c>
      <c r="N35" s="11">
        <f t="shared" si="21"/>
        <v>0</v>
      </c>
      <c r="O35" s="11" t="e">
        <f t="shared" si="22"/>
        <v>#DIV/0!</v>
      </c>
      <c r="P35" s="11" t="e">
        <f t="shared" si="23"/>
        <v>#DIV/0!</v>
      </c>
      <c r="Q35" s="11" t="e">
        <f t="shared" si="24"/>
        <v>#DIV/0!</v>
      </c>
      <c r="AC35" s="2" t="e">
        <f t="shared" si="0"/>
        <v>#DIV/0!</v>
      </c>
      <c r="AD35" s="2" t="e">
        <f t="shared" si="1"/>
        <v>#DIV/0!</v>
      </c>
    </row>
    <row r="36" spans="1:30" x14ac:dyDescent="0.25">
      <c r="B36" s="9">
        <f t="shared" si="14"/>
        <v>29</v>
      </c>
      <c r="C36" s="21"/>
      <c r="D36" s="21"/>
      <c r="E36" s="21"/>
      <c r="F36" s="6">
        <v>-0.98687739699999999</v>
      </c>
      <c r="G36" s="11">
        <f t="shared" si="15"/>
        <v>100</v>
      </c>
      <c r="H36" s="11">
        <f t="shared" si="16"/>
        <v>100</v>
      </c>
      <c r="I36" s="11">
        <f t="shared" si="17"/>
        <v>1</v>
      </c>
      <c r="J36" s="11">
        <f t="shared" si="18"/>
        <v>0</v>
      </c>
      <c r="K36" s="11">
        <f t="shared" si="19"/>
        <v>0</v>
      </c>
      <c r="L36" s="11" t="e">
        <f t="shared" si="20"/>
        <v>#DIV/0!</v>
      </c>
      <c r="M36" s="13" t="e">
        <f t="shared" si="9"/>
        <v>#DIV/0!</v>
      </c>
      <c r="N36" s="11">
        <f t="shared" si="21"/>
        <v>0</v>
      </c>
      <c r="O36" s="11" t="e">
        <f t="shared" si="22"/>
        <v>#DIV/0!</v>
      </c>
      <c r="P36" s="11" t="e">
        <f t="shared" si="23"/>
        <v>#DIV/0!</v>
      </c>
      <c r="Q36" s="11" t="e">
        <f t="shared" si="24"/>
        <v>#DIV/0!</v>
      </c>
      <c r="AC36" s="2"/>
      <c r="AD36" s="2"/>
    </row>
  </sheetData>
  <conditionalFormatting sqref="L8:L36">
    <cfRule type="cellIs" dxfId="14" priority="1" operator="lessThan">
      <formula>0</formula>
    </cfRule>
    <cfRule type="cellIs" dxfId="13" priority="2" operator="greaterThan">
      <formula>1</formula>
    </cfRule>
    <cfRule type="cellIs" dxfId="12" priority="3" operator="between">
      <formula>0</formula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workbookViewId="0">
      <selection activeCell="F34" sqref="F34"/>
    </sheetView>
  </sheetViews>
  <sheetFormatPr defaultRowHeight="15" x14ac:dyDescent="0.25"/>
  <cols>
    <col min="7" max="7" width="15.5703125" customWidth="1"/>
    <col min="8" max="8" width="12.7109375" bestFit="1" customWidth="1"/>
    <col min="13" max="13" width="9.5703125" bestFit="1" customWidth="1"/>
    <col min="16" max="17" width="9.5703125" bestFit="1" customWidth="1"/>
  </cols>
  <sheetData>
    <row r="2" spans="2:17" x14ac:dyDescent="0.25">
      <c r="B2" t="s">
        <v>34</v>
      </c>
    </row>
    <row r="4" spans="2:17" x14ac:dyDescent="0.25">
      <c r="B4" s="6" t="s">
        <v>9</v>
      </c>
      <c r="C4" s="6">
        <v>2</v>
      </c>
    </row>
    <row r="5" spans="2:17" x14ac:dyDescent="0.25">
      <c r="B5" s="6" t="s">
        <v>8</v>
      </c>
      <c r="C5" s="6">
        <f>SQRT(2)</f>
        <v>1.4142135623730951</v>
      </c>
    </row>
    <row r="6" spans="2:17" x14ac:dyDescent="0.25">
      <c r="B6" s="4"/>
      <c r="C6" s="4"/>
    </row>
    <row r="7" spans="2:17" x14ac:dyDescent="0.25">
      <c r="B7" s="9" t="s">
        <v>33</v>
      </c>
      <c r="C7" s="9" t="s">
        <v>30</v>
      </c>
      <c r="D7" s="9" t="s">
        <v>6</v>
      </c>
      <c r="E7" s="9" t="s">
        <v>5</v>
      </c>
      <c r="F7" s="10" t="s">
        <v>31</v>
      </c>
      <c r="G7" s="10" t="s">
        <v>36</v>
      </c>
      <c r="H7" s="10" t="s">
        <v>23</v>
      </c>
      <c r="I7" s="10" t="s">
        <v>24</v>
      </c>
      <c r="J7" s="9" t="s">
        <v>20</v>
      </c>
      <c r="K7" s="9" t="s">
        <v>4</v>
      </c>
      <c r="L7" s="10" t="s">
        <v>7</v>
      </c>
      <c r="M7" s="10" t="s">
        <v>2</v>
      </c>
      <c r="N7" s="10" t="s">
        <v>10</v>
      </c>
      <c r="O7" s="10" t="s">
        <v>3</v>
      </c>
      <c r="P7" s="10" t="s">
        <v>21</v>
      </c>
      <c r="Q7" s="10" t="s">
        <v>22</v>
      </c>
    </row>
    <row r="8" spans="2:17" x14ac:dyDescent="0.25">
      <c r="B8" s="9">
        <v>1</v>
      </c>
      <c r="C8" s="14">
        <v>0.37646800000000002</v>
      </c>
      <c r="D8" s="14">
        <v>0.39199899999999999</v>
      </c>
      <c r="E8" s="14">
        <v>0.39603699999999997</v>
      </c>
      <c r="F8" s="12">
        <v>0.77057550100000005</v>
      </c>
      <c r="G8" s="11">
        <f>(F8-C8)/F8*100</f>
        <v>51.144566689254248</v>
      </c>
      <c r="H8" s="11">
        <f>(F8-D8)/F8*100</f>
        <v>49.129060099718899</v>
      </c>
      <c r="I8" s="11">
        <f>(F8-E8)/F8</f>
        <v>0.48605036172827931</v>
      </c>
      <c r="J8" s="11">
        <f>D8-C8</f>
        <v>1.5530999999999962E-2</v>
      </c>
      <c r="K8" s="11">
        <f>E8-D8</f>
        <v>4.037999999999986E-3</v>
      </c>
      <c r="L8" s="11">
        <f>K8/J8</f>
        <v>0.25999613675874034</v>
      </c>
      <c r="M8" s="13">
        <f>LN(1/L8)/LN($C$5)</f>
        <v>3.8868758165012229</v>
      </c>
      <c r="N8" s="11">
        <f>J8/($C$5^$C$4-1)</f>
        <v>1.5530999999999955E-2</v>
      </c>
      <c r="O8" s="11">
        <f t="shared" ref="O8" si="0">($C$5^$C$4-1)/($C$5^M8-1)</f>
        <v>0.35134429652832133</v>
      </c>
      <c r="P8" s="11">
        <f>IF(ABS(1-O8)&lt;0.125,(9.6*(1-M8)^2+1.1)*ABS(L8)/C8*100,(2*ABS(1-O8)+1)*ABS(N8))/C8*100</f>
        <v>9.4774438893178647</v>
      </c>
      <c r="Q8" s="11">
        <f>IF(ABS(1-O8)&lt;0.125,(24*(1-M8)^2+0.1)*ABS(L8)/C8*100,ABS(1-O8)*ABS(N8))/C8*100</f>
        <v>2.6759968259237468</v>
      </c>
    </row>
    <row r="9" spans="2:17" x14ac:dyDescent="0.25">
      <c r="E9" s="17"/>
      <c r="G9" s="18"/>
      <c r="H9" s="18"/>
    </row>
    <row r="10" spans="2:17" x14ac:dyDescent="0.25">
      <c r="E10" s="20"/>
      <c r="G10" s="18"/>
      <c r="H10" s="18"/>
    </row>
    <row r="11" spans="2:17" x14ac:dyDescent="0.25">
      <c r="E11" s="17"/>
      <c r="G11" s="18"/>
      <c r="H11" s="18"/>
    </row>
    <row r="12" spans="2:17" x14ac:dyDescent="0.25">
      <c r="E12" s="20"/>
      <c r="G12" s="19"/>
      <c r="H12" s="18"/>
    </row>
    <row r="13" spans="2:17" x14ac:dyDescent="0.25">
      <c r="E13" s="17"/>
      <c r="G13" s="18"/>
      <c r="H13" s="18"/>
    </row>
    <row r="14" spans="2:17" x14ac:dyDescent="0.25">
      <c r="E14" s="20"/>
      <c r="G14" s="18"/>
      <c r="H14" s="18"/>
    </row>
    <row r="15" spans="2:17" x14ac:dyDescent="0.25">
      <c r="E15" s="17"/>
      <c r="G15" s="18"/>
      <c r="H15" s="18"/>
    </row>
    <row r="16" spans="2:17" x14ac:dyDescent="0.25">
      <c r="E16" s="20"/>
      <c r="G16" s="18"/>
      <c r="H16" s="18"/>
    </row>
    <row r="17" spans="5:8" x14ac:dyDescent="0.25">
      <c r="E17" s="17"/>
      <c r="G17" s="18"/>
      <c r="H17" s="18"/>
    </row>
    <row r="18" spans="5:8" x14ac:dyDescent="0.25">
      <c r="E18" s="20"/>
      <c r="G18" s="18"/>
      <c r="H18" s="18"/>
    </row>
    <row r="19" spans="5:8" x14ac:dyDescent="0.25">
      <c r="E19" s="17"/>
      <c r="G19" s="18"/>
      <c r="H19" s="18"/>
    </row>
    <row r="20" spans="5:8" x14ac:dyDescent="0.25">
      <c r="E20" s="20"/>
      <c r="G20" s="18"/>
      <c r="H20" s="18"/>
    </row>
    <row r="21" spans="5:8" x14ac:dyDescent="0.25">
      <c r="E21" s="17"/>
      <c r="G21" s="18"/>
      <c r="H21" s="18"/>
    </row>
    <row r="22" spans="5:8" x14ac:dyDescent="0.25">
      <c r="E22" s="17"/>
      <c r="G22" s="18"/>
      <c r="H22" s="18"/>
    </row>
    <row r="23" spans="5:8" x14ac:dyDescent="0.25">
      <c r="E23" s="20"/>
      <c r="G23" s="18"/>
      <c r="H23" s="18"/>
    </row>
    <row r="24" spans="5:8" x14ac:dyDescent="0.25">
      <c r="E24" s="17"/>
      <c r="G24" s="18"/>
      <c r="H24" s="18"/>
    </row>
    <row r="25" spans="5:8" x14ac:dyDescent="0.25">
      <c r="E25" s="20"/>
      <c r="G25" s="18"/>
      <c r="H25" s="18"/>
    </row>
    <row r="26" spans="5:8" x14ac:dyDescent="0.25">
      <c r="E26" s="17"/>
      <c r="G26" s="18"/>
      <c r="H26" s="18"/>
    </row>
    <row r="27" spans="5:8" x14ac:dyDescent="0.25">
      <c r="E27" s="20"/>
      <c r="G27" s="18"/>
      <c r="H27" s="18"/>
    </row>
    <row r="28" spans="5:8" x14ac:dyDescent="0.25">
      <c r="E28" s="17"/>
      <c r="G28" s="18"/>
      <c r="H28" s="18"/>
    </row>
    <row r="29" spans="5:8" x14ac:dyDescent="0.25">
      <c r="E29" s="20"/>
      <c r="G29" s="18"/>
      <c r="H29" s="18"/>
    </row>
    <row r="30" spans="5:8" x14ac:dyDescent="0.25">
      <c r="E30" s="17"/>
      <c r="G30" s="18"/>
      <c r="H30" s="18"/>
    </row>
    <row r="31" spans="5:8" x14ac:dyDescent="0.25">
      <c r="E31" s="20"/>
      <c r="G31" s="18"/>
      <c r="H31" s="18"/>
    </row>
    <row r="32" spans="5:8" x14ac:dyDescent="0.25">
      <c r="E32" s="17"/>
      <c r="G32" s="18"/>
      <c r="H32" s="18"/>
    </row>
    <row r="33" spans="5:8" x14ac:dyDescent="0.25">
      <c r="E33" s="20"/>
      <c r="G33" s="18"/>
      <c r="H33" s="18"/>
    </row>
    <row r="34" spans="5:8" x14ac:dyDescent="0.25">
      <c r="E34" s="17"/>
      <c r="G34" s="18"/>
      <c r="H34" s="18"/>
    </row>
    <row r="35" spans="5:8" x14ac:dyDescent="0.25">
      <c r="E35" s="20"/>
      <c r="G35" s="18"/>
      <c r="H35" s="18"/>
    </row>
    <row r="36" spans="5:8" x14ac:dyDescent="0.25">
      <c r="G36" s="18"/>
      <c r="H36" s="18"/>
    </row>
    <row r="37" spans="5:8" x14ac:dyDescent="0.25">
      <c r="G37" s="18"/>
      <c r="H37" s="18"/>
    </row>
    <row r="38" spans="5:8" x14ac:dyDescent="0.25">
      <c r="G38" s="18"/>
      <c r="H38" s="18"/>
    </row>
    <row r="39" spans="5:8" x14ac:dyDescent="0.25">
      <c r="G39" s="18"/>
      <c r="H39" s="18"/>
    </row>
    <row r="40" spans="5:8" x14ac:dyDescent="0.25">
      <c r="G40" s="18"/>
      <c r="H40" s="18"/>
    </row>
    <row r="41" spans="5:8" x14ac:dyDescent="0.25">
      <c r="G41" s="18"/>
      <c r="H41" s="18"/>
    </row>
  </sheetData>
  <conditionalFormatting sqref="L8">
    <cfRule type="cellIs" dxfId="5" priority="1" operator="lessThan">
      <formula>0</formula>
    </cfRule>
    <cfRule type="cellIs" dxfId="4" priority="2" operator="greaterThan">
      <formula>1</formula>
    </cfRule>
    <cfRule type="cellIs" dxfId="3" priority="3" operator="between">
      <formula>0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Nomenclature</vt:lpstr>
      <vt:lpstr>Equations</vt:lpstr>
      <vt:lpstr>V&amp;V Velocity</vt:lpstr>
      <vt:lpstr>Verification Lift Coef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2013-06-21T21:59:56Z</dcterms:modified>
</cp:coreProperties>
</file>